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fileSharing readOnlyRecommended="1"/>
  <workbookPr filterPrivacy="1"/>
  <xr:revisionPtr revIDLastSave="9" documentId="8_{534EC6BF-E719-4E2A-8A66-9DD536AC0606}" xr6:coauthVersionLast="47" xr6:coauthVersionMax="47" xr10:uidLastSave="{123A8532-CD5F-4756-85C2-49F84D0EAB30}"/>
  <bookViews>
    <workbookView xWindow="-120" yWindow="-120" windowWidth="29040" windowHeight="17520" tabRatio="1000" activeTab="6" xr2:uid="{186A234B-43E7-44B8-B299-2128AE30747B}"/>
  </bookViews>
  <sheets>
    <sheet name="Cover" sheetId="5" r:id="rId1"/>
    <sheet name="Contents" sheetId="181" r:id="rId2"/>
    <sheet name="Calculations &gt;&gt;" sheetId="171" r:id="rId3"/>
    <sheet name="WACC calculator" sheetId="164" r:id="rId4"/>
    <sheet name="Component sheets &gt;&gt;" sheetId="169" r:id="rId5"/>
    <sheet name="Cost of equity" sheetId="168" r:id="rId6"/>
    <sheet name="Cost of debt" sheetId="179" r:id="rId7"/>
    <sheet name="Raw data &gt;&gt;" sheetId="173" r:id="rId8"/>
    <sheet name="OBR forecast 1.7" sheetId="170" r:id="rId9"/>
    <sheet name="Expected loss assumptions" sheetId="176" r:id="rId10"/>
  </sheets>
  <externalReferences>
    <externalReference r:id="rId11"/>
  </externalReferences>
  <definedNames>
    <definedName name="__123Graph_A" localSheetId="8" hidden="1">#REF!</definedName>
    <definedName name="__123Graph_A" hidden="1">#REF!</definedName>
    <definedName name="__123Graph_ACHGSPD1" localSheetId="8" hidden="1">#REF!</definedName>
    <definedName name="__123Graph_ACHGSPD1" hidden="1">#REF!</definedName>
    <definedName name="__123Graph_ACHGSPD2" localSheetId="8" hidden="1">#REF!</definedName>
    <definedName name="__123Graph_ACHGSPD2" hidden="1">#REF!</definedName>
    <definedName name="__123Graph_AEFF" localSheetId="8" hidden="1">#REF!</definedName>
    <definedName name="__123Graph_AEFF" hidden="1">#REF!</definedName>
    <definedName name="__123Graph_AEFG" localSheetId="8" hidden="1">#REF!</definedName>
    <definedName name="__123Graph_AEFG" hidden="1">#REF!</definedName>
    <definedName name="__123Graph_AGR14PBF1" localSheetId="8" hidden="1">#REF!</definedName>
    <definedName name="__123Graph_AGR14PBF1" hidden="1">#REF!</definedName>
    <definedName name="__123Graph_ALBFFIN" localSheetId="8" hidden="1">#REF!</definedName>
    <definedName name="__123Graph_ALBFFIN" hidden="1">#REF!</definedName>
    <definedName name="__123Graph_ALBFFIN2" localSheetId="8" hidden="1">#REF!</definedName>
    <definedName name="__123Graph_ALBFFIN2" hidden="1">#REF!</definedName>
    <definedName name="__123Graph_ALBFFIO" localSheetId="8" hidden="1">#REF!</definedName>
    <definedName name="__123Graph_ALBFFIO" hidden="1">#REF!</definedName>
    <definedName name="__123Graph_ALBFHIC2" localSheetId="8" hidden="1">#REF!</definedName>
    <definedName name="__123Graph_ALBFHIC2" hidden="1">#REF!</definedName>
    <definedName name="__123Graph_ALCB" localSheetId="8" hidden="1">#REF!</definedName>
    <definedName name="__123Graph_ALCB" hidden="1">#REF!</definedName>
    <definedName name="__123Graph_ANACFIN" localSheetId="8" hidden="1">#REF!</definedName>
    <definedName name="__123Graph_ANACFIN" hidden="1">#REF!</definedName>
    <definedName name="__123Graph_ANACHIC" localSheetId="8" hidden="1">#REF!</definedName>
    <definedName name="__123Graph_ANACHIC" hidden="1">#REF!</definedName>
    <definedName name="__123Graph_APIC" localSheetId="8" hidden="1">#REF!</definedName>
    <definedName name="__123Graph_APIC" hidden="1">#REF!</definedName>
    <definedName name="__123Graph_APID" localSheetId="8" hidden="1">#REF!</definedName>
    <definedName name="__123Graph_APID" hidden="1">#REF!</definedName>
    <definedName name="__123Graph_B" localSheetId="8" hidden="1">#REF!</definedName>
    <definedName name="__123Graph_B" hidden="1">#REF!</definedName>
    <definedName name="__123Graph_BCHGSPD1" localSheetId="8" hidden="1">#REF!</definedName>
    <definedName name="__123Graph_BCHGSPD1" hidden="1">#REF!</definedName>
    <definedName name="__123Graph_BCHGSPD2" localSheetId="8" hidden="1">#REF!</definedName>
    <definedName name="__123Graph_BCHGSPD2" hidden="1">#REF!</definedName>
    <definedName name="__123Graph_BEFF" localSheetId="8" hidden="1">#REF!</definedName>
    <definedName name="__123Graph_BEFF" hidden="1">#REF!</definedName>
    <definedName name="__123Graph_BEFG" localSheetId="8" hidden="1">#REF!</definedName>
    <definedName name="__123Graph_BEFG" hidden="1">#REF!</definedName>
    <definedName name="__123Graph_BLBF" localSheetId="8" hidden="1">#REF!</definedName>
    <definedName name="__123Graph_BLBF" hidden="1">#REF!</definedName>
    <definedName name="__123Graph_BLBFFIN" localSheetId="8" hidden="1">#REF!</definedName>
    <definedName name="__123Graph_BLBFFIN" hidden="1">#REF!</definedName>
    <definedName name="__123Graph_BLCB" localSheetId="8" hidden="1">#REF!</definedName>
    <definedName name="__123Graph_BLCB" hidden="1">#REF!</definedName>
    <definedName name="__123Graph_BPIC" localSheetId="8" hidden="1">#REF!</definedName>
    <definedName name="__123Graph_BPIC" hidden="1">#REF!</definedName>
    <definedName name="__123Graph_C" localSheetId="8" hidden="1">#REF!</definedName>
    <definedName name="__123Graph_C" hidden="1">#REF!</definedName>
    <definedName name="__123Graph_CACT13BUD" localSheetId="8" hidden="1">#REF!</definedName>
    <definedName name="__123Graph_CACT13BUD" hidden="1">#REF!</definedName>
    <definedName name="__123Graph_CEFF" localSheetId="8" hidden="1">#REF!</definedName>
    <definedName name="__123Graph_CEFF" hidden="1">#REF!</definedName>
    <definedName name="__123Graph_CGR14PBF1" localSheetId="8" hidden="1">#REF!</definedName>
    <definedName name="__123Graph_CGR14PBF1" hidden="1">#REF!</definedName>
    <definedName name="__123Graph_CLBF" localSheetId="8" hidden="1">#REF!</definedName>
    <definedName name="__123Graph_CLBF" hidden="1">#REF!</definedName>
    <definedName name="__123Graph_CPIC" localSheetId="8" hidden="1">#REF!</definedName>
    <definedName name="__123Graph_CPIC" hidden="1">#REF!</definedName>
    <definedName name="__123Graph_D" hidden="1">#REF!</definedName>
    <definedName name="__123Graph_DACT13BUD" localSheetId="8" hidden="1">#REF!</definedName>
    <definedName name="__123Graph_DACT13BUD" hidden="1">#REF!</definedName>
    <definedName name="__123Graph_DEFF" localSheetId="8" hidden="1">#REF!</definedName>
    <definedName name="__123Graph_DEFF" hidden="1">#REF!</definedName>
    <definedName name="__123Graph_DGR14PBF1" localSheetId="8" hidden="1">#REF!</definedName>
    <definedName name="__123Graph_DGR14PBF1" hidden="1">#REF!</definedName>
    <definedName name="__123Graph_DLBF" localSheetId="8" hidden="1">#REF!</definedName>
    <definedName name="__123Graph_DLBF" hidden="1">#REF!</definedName>
    <definedName name="__123Graph_DPIC" localSheetId="8" hidden="1">#REF!</definedName>
    <definedName name="__123Graph_DPIC" hidden="1">#REF!</definedName>
    <definedName name="__123Graph_EACT13BUD" localSheetId="8" hidden="1">#REF!</definedName>
    <definedName name="__123Graph_EACT13BUD" hidden="1">#REF!</definedName>
    <definedName name="__123Graph_EEFF" localSheetId="8" hidden="1">#REF!</definedName>
    <definedName name="__123Graph_EEFF" hidden="1">#REF!</definedName>
    <definedName name="__123Graph_EEFFHIC" localSheetId="8" hidden="1">#REF!</definedName>
    <definedName name="__123Graph_EEFFHIC" hidden="1">#REF!</definedName>
    <definedName name="__123Graph_EGR14PBF1" localSheetId="8" hidden="1">#REF!</definedName>
    <definedName name="__123Graph_EGR14PBF1" hidden="1">#REF!</definedName>
    <definedName name="__123Graph_ELBF" localSheetId="8" hidden="1">#REF!</definedName>
    <definedName name="__123Graph_ELBF" hidden="1">#REF!</definedName>
    <definedName name="__123Graph_EPIC" localSheetId="8" hidden="1">#REF!</definedName>
    <definedName name="__123Graph_EPIC" hidden="1">#REF!</definedName>
    <definedName name="__123Graph_FACT13BUD" localSheetId="8" hidden="1">#REF!</definedName>
    <definedName name="__123Graph_FACT13BUD" hidden="1">#REF!</definedName>
    <definedName name="__123Graph_FEFF" localSheetId="8" hidden="1">#REF!</definedName>
    <definedName name="__123Graph_FEFF" hidden="1">#REF!</definedName>
    <definedName name="__123Graph_FEFFHIC" localSheetId="8" hidden="1">#REF!</definedName>
    <definedName name="__123Graph_FEFFHIC" hidden="1">#REF!</definedName>
    <definedName name="__123Graph_FGR14PBF1" localSheetId="8" hidden="1">#REF!</definedName>
    <definedName name="__123Graph_FGR14PBF1" hidden="1">#REF!</definedName>
    <definedName name="__123Graph_FLBF" localSheetId="8" hidden="1">#REF!</definedName>
    <definedName name="__123Graph_FLBF" hidden="1">#REF!</definedName>
    <definedName name="__123Graph_FPIC" localSheetId="8" hidden="1">#REF!</definedName>
    <definedName name="__123Graph_FPIC" hidden="1">#REF!</definedName>
    <definedName name="__123Graph_LBL_A" hidden="1">#REF!</definedName>
    <definedName name="__123Graph_LBL_ARESID" localSheetId="8" hidden="1">#REF!</definedName>
    <definedName name="__123Graph_LBL_ARESID" hidden="1">#REF!</definedName>
    <definedName name="__123Graph_LBL_BRESID" localSheetId="8" hidden="1">#REF!</definedName>
    <definedName name="__123Graph_LBL_BRESID" hidden="1">#REF!</definedName>
    <definedName name="__123Graph_X" hidden="1">#REF!</definedName>
    <definedName name="__123Graph_XACTHIC" localSheetId="8" hidden="1">#REF!</definedName>
    <definedName name="__123Graph_XACTHIC" hidden="1">#REF!</definedName>
    <definedName name="__123Graph_XCHGSPD1" localSheetId="8" hidden="1">#REF!</definedName>
    <definedName name="__123Graph_XCHGSPD1" hidden="1">#REF!</definedName>
    <definedName name="__123Graph_XCHGSPD2" localSheetId="8" hidden="1">#REF!</definedName>
    <definedName name="__123Graph_XCHGSPD2" hidden="1">#REF!</definedName>
    <definedName name="__123Graph_XEFF" localSheetId="8" hidden="1">#REF!</definedName>
    <definedName name="__123Graph_XEFF" hidden="1">#REF!</definedName>
    <definedName name="__123Graph_XGR14PBF1" localSheetId="8" hidden="1">#REF!</definedName>
    <definedName name="__123Graph_XGR14PBF1" hidden="1">#REF!</definedName>
    <definedName name="__123Graph_XLBF" localSheetId="8" hidden="1">#REF!</definedName>
    <definedName name="__123Graph_XLBF" hidden="1">#REF!</definedName>
    <definedName name="__123Graph_XLBFFIN2" localSheetId="8" hidden="1">#REF!</definedName>
    <definedName name="__123Graph_XLBFFIN2" hidden="1">#REF!</definedName>
    <definedName name="__123Graph_XLBFHIC" localSheetId="8" hidden="1">#REF!</definedName>
    <definedName name="__123Graph_XLBFHIC" hidden="1">#REF!</definedName>
    <definedName name="__123Graph_XLBFHIC2" localSheetId="8" hidden="1">#REF!</definedName>
    <definedName name="__123Graph_XLBFHIC2" hidden="1">#REF!</definedName>
    <definedName name="__123Graph_XLCB" localSheetId="8" hidden="1">#REF!</definedName>
    <definedName name="__123Graph_XLCB" hidden="1">#REF!</definedName>
    <definedName name="__123Graph_XNACFIN" localSheetId="8" hidden="1">#REF!</definedName>
    <definedName name="__123Graph_XNACFIN" hidden="1">#REF!</definedName>
    <definedName name="__123Graph_XNACHIC" localSheetId="8" hidden="1">#REF!</definedName>
    <definedName name="__123Graph_XNACHIC" hidden="1">#REF!</definedName>
    <definedName name="__123Graph_XPIC" localSheetId="8" hidden="1">#REF!</definedName>
    <definedName name="__123Graph_XPIC" hidden="1">#REF!</definedName>
    <definedName name="__FDS_HYPERLINK_TOGGLE_STATE__" hidden="1">"ON"</definedName>
    <definedName name="_1__FDSAUDITLINK__" hidden="1">{"fdsup://directions/FAT Viewer?action=UPDATE&amp;creator=factset&amp;DYN_ARGS=TRUE&amp;DOC_NAME=FAT:FQL_AUDITING_CLIENT_TEMPLATE.FAT&amp;display_string=Audit&amp;VAR:KEY=ITCZORYJUX&amp;VAR:QUERY=KChXU0ZfVEFYX1JBVEUoQU5OLC0xMEQpQFdTRl9UQVhfUkFURShBTk4sLTFBTSkpQFJHRl9UQVhfUkFURShBT","k4sNDAyMjcsLCwsLCxOT0FVRElUKSk=&amp;WINDOW=FIRST_POPUP&amp;HEIGHT=450&amp;WIDTH=450&amp;START_MAXIMIZED=FALSE&amp;VAR:CALENDAR=FIVEDAY&amp;VAR:SYMBOL=707752&amp;VAR:INDEX=0"}</definedName>
    <definedName name="_10__123Graph_BCHART_5" hidden="1">#REF!</definedName>
    <definedName name="_11__123Graph_CCHART_1" hidden="1">#REF!</definedName>
    <definedName name="_12__123Graph_CCHART_3" hidden="1">#REF!</definedName>
    <definedName name="_13__123Graph_DCHART_1" hidden="1">#REF!</definedName>
    <definedName name="_14__123Graph_DCHART_3" hidden="1">#REF!</definedName>
    <definedName name="_15__123Graph_ECHART_3" hidden="1">#REF!</definedName>
    <definedName name="_16__123Graph_XCHART_2" hidden="1">#REF!</definedName>
    <definedName name="_17__123Graph_XCHART_3" hidden="1">#REF!</definedName>
    <definedName name="_18__123Graph_XCHART_4" hidden="1">#REF!</definedName>
    <definedName name="_19__123Graph_XCHART_5" hidden="1">#REF!</definedName>
    <definedName name="_2__FDSAUDITLINK__" hidden="1">{"fdsup://directions/FAT Viewer?action=UPDATE&amp;creator=factset&amp;DYN_ARGS=TRUE&amp;DOC_NAME=FAT:FQL_AUDITING_CLIENT_TEMPLATE.FAT&amp;display_string=Audit&amp;VAR:KEY=OFSREXQDOV&amp;VAR:QUERY=KChXU0ZfVEFYX1JBVEUoQU5OLC0xMEQpQFdTRl9UQVhfUkFURShBTk4sLTFBTSkpQFJHRl9UQVhfUkFURShBT","k4sNDAyMjcsLCwsLCxOT0FVRElUKSk=&amp;WINDOW=FIRST_POPUP&amp;HEIGHT=450&amp;WIDTH=450&amp;START_MAXIMIZED=FALSE&amp;VAR:CALENDAR=FIVEDAY&amp;VAR:SYMBOL=559699&amp;VAR:INDEX=0"}</definedName>
    <definedName name="_3__123Graph_ACHART_2" hidden="1">#REF!</definedName>
    <definedName name="_3__FDSAUDITLINK__" hidden="1">{"fdsup://directions/FAT Viewer?action=UPDATE&amp;creator=factset&amp;DYN_ARGS=TRUE&amp;DOC_NAME=FAT:FQL_AUDITING_CLIENT_TEMPLATE.FAT&amp;display_string=Audit&amp;VAR:KEY=SFEZMBQNOR&amp;VAR:QUERY=KChXU0ZfVEFYX1JBVEUoQU5OLC0xMEQpQFdTRl9UQVhfUkFURShBTk4sLTFBTSkpQFJHRl9UQVhfUkFURShBT","k4sNDAyMjcsLCwsLCxOT0FVRElUKSk=&amp;WINDOW=FIRST_POPUP&amp;HEIGHT=450&amp;WIDTH=450&amp;START_MAXIMIZED=FALSE&amp;VAR:CALENDAR=FIVEDAY&amp;VAR:SYMBOL=B1YD5Q&amp;VAR:INDEX=0"}</definedName>
    <definedName name="_4__123Graph_ACHART_3" hidden="1">#REF!</definedName>
    <definedName name="_4__FDSAUDITLINK__" hidden="1">{"fdsup://directions/FAT Viewer?action=UPDATE&amp;creator=factset&amp;DYN_ARGS=TRUE&amp;DOC_NAME=FAT:FQL_AUDITING_CLIENT_TEMPLATE.FAT&amp;display_string=Audit&amp;VAR:KEY=UJUZSXGNKR&amp;VAR:QUERY=KChXU0ZfVEFYX1JBVEUoQU5OLC0xMEQpQFdTRl9UQVhfUkFURShBTk4sLTFBTSkpQFJHRl9UQVhfUkFURShBT","k4sNDAyMjcsLCwsLCxOT0FVRElUKSk=&amp;WINDOW=FIRST_POPUP&amp;HEIGHT=450&amp;WIDTH=450&amp;START_MAXIMIZED=FALSE&amp;VAR:CALENDAR=FIVEDAY&amp;VAR:SYMBOL=B1VYK3&amp;VAR:INDEX=0"}</definedName>
    <definedName name="_5__123Graph_ACHART_4" hidden="1">#REF!</definedName>
    <definedName name="_6__123Graph_ACHART_5" hidden="1">#REF!</definedName>
    <definedName name="_7__123Graph_BCHART_2" hidden="1">#REF!</definedName>
    <definedName name="_8__123Graph_BCHART_3" hidden="1">#REF!</definedName>
    <definedName name="_9__123Graph_BCHART_4" hidden="1">#REF!</definedName>
    <definedName name="_AtRisk_FitDataRange_FIT_14766_EB837" hidden="1">#REF!</definedName>
    <definedName name="_AtRisk_FitDataRange_FIT_20207_39D3D" hidden="1">#REF!</definedName>
    <definedName name="_AtRisk_FitDataRange_FIT_2CB58_AD2CE" hidden="1">#REF!</definedName>
    <definedName name="_AtRisk_FitDataRange_FIT_2D9A1_4F270" hidden="1">#REF!</definedName>
    <definedName name="_AtRisk_FitDataRange_FIT_2DF73_56ACA" hidden="1">#REF!</definedName>
    <definedName name="_AtRisk_FitDataRange_FIT_30135_A348D" hidden="1">#REF!</definedName>
    <definedName name="_AtRisk_FitDataRange_FIT_30A4C_990E7" hidden="1">#REF!</definedName>
    <definedName name="_AtRisk_FitDataRange_FIT_3286A_F357E" hidden="1">#REF!</definedName>
    <definedName name="_AtRisk_FitDataRange_FIT_32BBE_52CCD" hidden="1">#REF!</definedName>
    <definedName name="_AtRisk_FitDataRange_FIT_33EC9_B34E4" hidden="1">#REF!</definedName>
    <definedName name="_AtRisk_FitDataRange_FIT_373F5_60B53" hidden="1">#REF!</definedName>
    <definedName name="_AtRisk_FitDataRange_FIT_3B041_2DD31" hidden="1">#REF!</definedName>
    <definedName name="_AtRisk_FitDataRange_FIT_3B3EC_F4020" hidden="1">#REF!</definedName>
    <definedName name="_AtRisk_FitDataRange_FIT_40404_8818A" hidden="1">#REF!</definedName>
    <definedName name="_AtRisk_FitDataRange_FIT_46CC_E18AC" hidden="1">#REF!</definedName>
    <definedName name="_AtRisk_FitDataRange_FIT_52EEC_E7EC8" hidden="1">#REF!</definedName>
    <definedName name="_AtRisk_FitDataRange_FIT_5310B_8D582" hidden="1">#REF!</definedName>
    <definedName name="_AtRisk_FitDataRange_FIT_5558C_10464" hidden="1">#REF!</definedName>
    <definedName name="_AtRisk_FitDataRange_FIT_570CF_4509D" hidden="1">#REF!</definedName>
    <definedName name="_AtRisk_FitDataRange_FIT_633D3_D63CE" hidden="1">#REF!</definedName>
    <definedName name="_AtRisk_FitDataRange_FIT_63B1E_387F5" hidden="1">#REF!</definedName>
    <definedName name="_AtRisk_FitDataRange_FIT_67813_AD302" hidden="1">#REF!</definedName>
    <definedName name="_AtRisk_FitDataRange_FIT_6DE7A_EDE94" hidden="1">#REF!</definedName>
    <definedName name="_AtRisk_FitDataRange_FIT_73C9C_6835E" hidden="1">#REF!</definedName>
    <definedName name="_AtRisk_FitDataRange_FIT_742EE_8D2C4" hidden="1">#REF!</definedName>
    <definedName name="_AtRisk_FitDataRange_FIT_75D94_386A" hidden="1">#REF!</definedName>
    <definedName name="_AtRisk_FitDataRange_FIT_76B32_404D7" hidden="1">#REF!</definedName>
    <definedName name="_AtRisk_FitDataRange_FIT_7EC10_6CCE0" hidden="1">#REF!</definedName>
    <definedName name="_AtRisk_FitDataRange_FIT_7EC2C_6D151" hidden="1">#REF!</definedName>
    <definedName name="_AtRisk_FitDataRange_FIT_86D0D_78D0" hidden="1">#REF!</definedName>
    <definedName name="_AtRisk_FitDataRange_FIT_87994_46C45" hidden="1">#REF!</definedName>
    <definedName name="_AtRisk_FitDataRange_FIT_8888D_55F5C" hidden="1">#REF!</definedName>
    <definedName name="_AtRisk_FitDataRange_FIT_9089_1E7D0" hidden="1">#REF!</definedName>
    <definedName name="_AtRisk_FitDataRange_FIT_972A0_15D5F" hidden="1">#REF!</definedName>
    <definedName name="_AtRisk_FitDataRange_FIT_97F6A_3456C" hidden="1">#REF!</definedName>
    <definedName name="_AtRisk_FitDataRange_FIT_98AE2_218F2" hidden="1">#REF!</definedName>
    <definedName name="_AtRisk_FitDataRange_FIT_997C2_7AB2A" hidden="1">#REF!</definedName>
    <definedName name="_AtRisk_FitDataRange_FIT_9BCAC_14968" hidden="1">#REF!</definedName>
    <definedName name="_AtRisk_FitDataRange_FIT_9E923_27F78" hidden="1">#REF!</definedName>
    <definedName name="_AtRisk_FitDataRange_FIT_9F00D_3533" hidden="1">#REF!</definedName>
    <definedName name="_AtRisk_FitDataRange_FIT_A30E_67C1A" hidden="1">#REF!</definedName>
    <definedName name="_AtRisk_FitDataRange_FIT_A4EAA_85C32" hidden="1">#REF!</definedName>
    <definedName name="_AtRisk_FitDataRange_FIT_A7CC2_D6ACE" hidden="1">#REF!</definedName>
    <definedName name="_AtRisk_FitDataRange_FIT_AC7C8_D826" hidden="1">#REF!</definedName>
    <definedName name="_AtRisk_FitDataRange_FIT_B4287_16979" hidden="1">#REF!</definedName>
    <definedName name="_AtRisk_FitDataRange_FIT_B7BAB_B0819" hidden="1">#REF!</definedName>
    <definedName name="_AtRisk_FitDataRange_FIT_BB48C_38682" hidden="1">#REF!</definedName>
    <definedName name="_AtRisk_FitDataRange_FIT_C12FB_EC77F" hidden="1">#REF!</definedName>
    <definedName name="_AtRisk_FitDataRange_FIT_C1FB_A7EF1" hidden="1">#REF!</definedName>
    <definedName name="_AtRisk_FitDataRange_FIT_C30E0_80FFC" hidden="1">#REF!</definedName>
    <definedName name="_AtRisk_FitDataRange_FIT_C6D71_E1C2" hidden="1">#REF!</definedName>
    <definedName name="_AtRisk_FitDataRange_FIT_C74EA_522DA" hidden="1">#REF!</definedName>
    <definedName name="_AtRisk_FitDataRange_FIT_C7AEF_21DF5" hidden="1">#REF!</definedName>
    <definedName name="_AtRisk_FitDataRange_FIT_CB031_C4AE2" hidden="1">#REF!</definedName>
    <definedName name="_AtRisk_FitDataRange_FIT_CD7C3_8CFB3" hidden="1">#REF!</definedName>
    <definedName name="_AtRisk_FitDataRange_FIT_D1C61_96F1A" hidden="1">#REF!</definedName>
    <definedName name="_AtRisk_FitDataRange_FIT_D710B_7FB54" hidden="1">#REF!</definedName>
    <definedName name="_AtRisk_FitDataRange_FIT_D9C5B_9DB46" hidden="1">#REF!</definedName>
    <definedName name="_AtRisk_FitDataRange_FIT_E1451_44EE7" hidden="1">#REF!</definedName>
    <definedName name="_AtRisk_FitDataRange_FIT_E49E3_AAF93" hidden="1">#REF!</definedName>
    <definedName name="_AtRisk_FitDataRange_FIT_E8006_180F5" hidden="1">#REF!</definedName>
    <definedName name="_AtRisk_FitDataRange_FIT_E8B63_CA342" hidden="1">#REF!</definedName>
    <definedName name="_AtRisk_FitDataRange_FIT_E9018_BB133" hidden="1">#REF!</definedName>
    <definedName name="_AtRisk_FitDataRange_FIT_EC8D4_1AF30" hidden="1">#REF!</definedName>
    <definedName name="_AtRisk_FitDataRange_FIT_EC9EF_65C12" hidden="1">#REF!</definedName>
    <definedName name="_AtRisk_FitDataRange_FIT_F3A70_25CDE"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ReportsList" hidden="1">5</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dm.1B965DBF18F64ADA88DF88EA5EAEA775.edm" hidden="1">#REF!</definedName>
    <definedName name="_bdm.3BAC739B8CB84955AD536215AAD48648.edm" hidden="1">#REF!</definedName>
    <definedName name="_bdm.6F9ED4ADAFF74364997F70403DC5AC63.edm" hidden="1">#REF!</definedName>
    <definedName name="_bdm.92905F188C994C10B15C01C6B2C837F0.edm" hidden="1">#REF!</definedName>
    <definedName name="_bdm.CF3F04A29124426FA0100820C99B2C89.edm" hidden="1">#REF!</definedName>
    <definedName name="_bdm.DBB98A1AE68D4903BB7EED0A390BACEF.edm" hidden="1">#REF!</definedName>
    <definedName name="_bdm.E71FA226654A40F9930749223DFB9C8F.edm" hidden="1">#REF!</definedName>
    <definedName name="_bdm.F55E0122B59447688356AD33241F27D5.edm" hidden="1">#REF!</definedName>
    <definedName name="_c" hidden="1">{"'OP 1999'!$A$7:$H$30"}</definedName>
    <definedName name="_DCF1" hidden="1">{#N/A,#N/A,FALSE,"DCF Summary";#N/A,#N/A,FALSE,"Casema";#N/A,#N/A,FALSE,"Casema NoTel";#N/A,#N/A,FALSE,"UK";#N/A,#N/A,FALSE,"RCF";#N/A,#N/A,FALSE,"Intercable CZ";#N/A,#N/A,FALSE,"Interkabel P"}</definedName>
    <definedName name="_del4" hidden="1">#REF!</definedName>
    <definedName name="_xlnm._FilterDatabase" hidden="1">#REF!</definedName>
    <definedName name="_gas2" hidden="1">#REF!</definedName>
    <definedName name="_GSRATES_1" hidden="1">"CT300001Latest          "</definedName>
    <definedName name="_GSRATES_COUNT" hidden="1">1</definedName>
    <definedName name="_GSRATESR_1" hidden="1">#REF!</definedName>
    <definedName name="_Key1" hidden="1">#REF!</definedName>
    <definedName name="_Key2" hidden="1">#REF!</definedName>
    <definedName name="_One">1</definedName>
    <definedName name="_Order1" hidden="1">255</definedName>
    <definedName name="_Order2" hidden="1">255</definedName>
    <definedName name="_Pct">"%"</definedName>
    <definedName name="_Regression_Int" hidden="1">1</definedName>
    <definedName name="_Regression_Out" localSheetId="8" hidden="1">#REF!</definedName>
    <definedName name="_Regression_Out" hidden="1">#REF!</definedName>
    <definedName name="_Regression_X" localSheetId="8" hidden="1">#REF!</definedName>
    <definedName name="_Regression_X" hidden="1">#REF!</definedName>
    <definedName name="_Regression_Y" localSheetId="8"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UNDO_UPS_" hidden="1">#REF!</definedName>
    <definedName name="_UNDO_UPS_SEL_" hidden="1">#REF!</definedName>
    <definedName name="a" hidden="1">{"staff",#N/A,FALSE,"Current Month"}</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b" hidden="1">{"'OP 1999'!$A$7:$H$30"}</definedName>
    <definedName name="abcd" hidden="1">{"contents",#N/A,FALSE,"Contents";"Linkages",#N/A,FALSE,"Linkages";"report",#N/A,FALSE,"Report";"Tables",#N/A,FALSE,"Landscape";"returns",#N/A,FALSE,"Annual Data";"annual_data",#N/A,FALSE,"Annual Data";"ratios",#N/A,FALSE,"Key Ratios";"balancesheet",#N/A,FALSE,"Balance Sheet";"insto_returns",#N/A,FALSE,"Insto Returns";"project_returns",#N/A,FALSE,"Project Returns";"title",#N/A,FALSE,"Contents"}</definedName>
    <definedName name="AccessDatabase" hidden="1">"C:\DATA\KEVIN\MODELS\Model 0218.mdb"</definedName>
    <definedName name="ActTraffic">#REF!</definedName>
    <definedName name="ACwvu.CapersView." hidden="1">#REF!</definedName>
    <definedName name="ACwvu.Japan_Capers_Ed_Pub." hidden="1">#REF!</definedName>
    <definedName name="ACwvu.KJP_CC." hidden="1">#REF!</definedName>
    <definedName name="AMP8StartDate">[1]Scen_Mgr!$H$148</definedName>
    <definedName name="anscount" hidden="1">6</definedName>
    <definedName name="AS2DocOpenMode" hidden="1">"AS2DocumentEdit"</definedName>
    <definedName name="AS2HasNoAutoHeaderFooter" hidden="1">" "</definedName>
    <definedName name="asdas" localSheetId="5" hidden="1">{#N/A,#N/A,FALSE,"TMCOMP96";#N/A,#N/A,FALSE,"MAT96";#N/A,#N/A,FALSE,"FANDA96";#N/A,#N/A,FALSE,"INTRAN96";#N/A,#N/A,FALSE,"NAA9697";#N/A,#N/A,FALSE,"ECWEBB";#N/A,#N/A,FALSE,"MFT96";#N/A,#N/A,FALSE,"CTrecon"}</definedName>
    <definedName name="asdas" localSheetId="8"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das1" localSheetId="5" hidden="1">{#N/A,#N/A,FALSE,"TMCOMP96";#N/A,#N/A,FALSE,"MAT96";#N/A,#N/A,FALSE,"FANDA96";#N/A,#N/A,FALSE,"INTRAN96";#N/A,#N/A,FALSE,"NAA9697";#N/A,#N/A,FALSE,"ECWEBB";#N/A,#N/A,FALSE,"MFT96";#N/A,#N/A,FALSE,"CTrecon"}</definedName>
    <definedName name="asdas1" localSheetId="8" hidden="1">{#N/A,#N/A,FALSE,"TMCOMP96";#N/A,#N/A,FALSE,"MAT96";#N/A,#N/A,FALSE,"FANDA96";#N/A,#N/A,FALSE,"INTRAN96";#N/A,#N/A,FALSE,"NAA9697";#N/A,#N/A,FALSE,"ECWEBB";#N/A,#N/A,FALSE,"MFT96";#N/A,#N/A,FALSE,"CTrecon"}</definedName>
    <definedName name="asdas1" hidden="1">{#N/A,#N/A,FALSE,"TMCOMP96";#N/A,#N/A,FALSE,"MAT96";#N/A,#N/A,FALSE,"FANDA96";#N/A,#N/A,FALSE,"INTRAN96";#N/A,#N/A,FALSE,"NAA9697";#N/A,#N/A,FALSE,"ECWEBB";#N/A,#N/A,FALSE,"MFT96";#N/A,#N/A,FALSE,"CTrecon"}</definedName>
    <definedName name="ass" hidden="1">{"'OP 1999'!$A$7:$H$30"}</definedName>
    <definedName name="b" hidden="1">{"staff",#N/A,FALSE,"Current Month"}</definedName>
    <definedName name="ba" hidden="1">{"'OP 1999'!$A$7:$H$30"}</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localSheetId="8" hidden="1">#REF!</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localSheetId="8"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localSheetId="8"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localSheetId="8"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localSheetId="8"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R1020040129204514642" hidden="1">#REF!</definedName>
    <definedName name="BLPR1020040129204514642_1_5" hidden="1">#REF!</definedName>
    <definedName name="BLPR1020040129204514642_2_5" hidden="1">#REF!</definedName>
    <definedName name="BLPR1020040129204514642_3_5" hidden="1">#REF!</definedName>
    <definedName name="BLPR1020040129204514642_4_5" hidden="1">#REF!</definedName>
    <definedName name="BLPR1020040129204514642_5_5" hidden="1">#REF!</definedName>
    <definedName name="BLPR1120040129204514642" hidden="1">#REF!</definedName>
    <definedName name="BLPR1120040129204514642_1_5" hidden="1">#REF!</definedName>
    <definedName name="BLPR1120040129204514642_2_5" hidden="1">#REF!</definedName>
    <definedName name="BLPR1120040129204514642_3_5" hidden="1">#REF!</definedName>
    <definedName name="BLPR1120040129204514642_4_5" hidden="1">#REF!</definedName>
    <definedName name="BLPR1120040129204514642_5_5" hidden="1">#REF!</definedName>
    <definedName name="BLPR120040129203645421" hidden="1">#REF!</definedName>
    <definedName name="BLPR120040129203645421_1_4" hidden="1">#REF!</definedName>
    <definedName name="BLPR120040129203645421_2_4" hidden="1">#REF!</definedName>
    <definedName name="BLPR120040129203645421_3_4" hidden="1">#REF!</definedName>
    <definedName name="BLPR120040129203645421_4_4" hidden="1">#REF!</definedName>
    <definedName name="BLPR1220040129204514642" hidden="1">#REF!</definedName>
    <definedName name="BLPR1220040129204514642_1_5" hidden="1">#REF!</definedName>
    <definedName name="BLPR1220040129204514642_2_5" hidden="1">#REF!</definedName>
    <definedName name="BLPR1220040129204514642_3_5" hidden="1">#REF!</definedName>
    <definedName name="BLPR1220040129204514642_4_5" hidden="1">#REF!</definedName>
    <definedName name="BLPR1220040129204514642_5_5" hidden="1">#REF!</definedName>
    <definedName name="BLPR1320040129204514642" hidden="1">#REF!</definedName>
    <definedName name="BLPR1320040129204514642_1_5" hidden="1">#REF!</definedName>
    <definedName name="BLPR1320040129204514642_2_5" hidden="1">#REF!</definedName>
    <definedName name="BLPR1320040129204514642_3_5" hidden="1">#REF!</definedName>
    <definedName name="BLPR1320040129204514642_4_5" hidden="1">#REF!</definedName>
    <definedName name="BLPR1320040129204514642_5_5" hidden="1">#REF!</definedName>
    <definedName name="BLPR1420040129204514642" hidden="1">#REF!</definedName>
    <definedName name="BLPR1420040129204514642_1_5" hidden="1">#REF!</definedName>
    <definedName name="BLPR1420040129204514642_2_5" hidden="1">#REF!</definedName>
    <definedName name="BLPR1420040129204514642_3_5" hidden="1">#REF!</definedName>
    <definedName name="BLPR1420040129204514642_4_5" hidden="1">#REF!</definedName>
    <definedName name="BLPR1420040129204514642_5_5" hidden="1">#REF!</definedName>
    <definedName name="BLPR1520040129204514652" hidden="1">#REF!</definedName>
    <definedName name="BLPR1520040129204514652_1_5" hidden="1">#REF!</definedName>
    <definedName name="BLPR1520040129204514652_2_5" hidden="1">#REF!</definedName>
    <definedName name="BLPR1520040129204514652_3_5" hidden="1">#REF!</definedName>
    <definedName name="BLPR1520040129204514652_4_5" hidden="1">#REF!</definedName>
    <definedName name="BLPR1520040129204514652_5_5" hidden="1">#REF!</definedName>
    <definedName name="BLPR1620040129204514652" hidden="1">#REF!</definedName>
    <definedName name="BLPR1620040129204514652_1_5" hidden="1">#REF!</definedName>
    <definedName name="BLPR1620040129204514652_2_5" hidden="1">#REF!</definedName>
    <definedName name="BLPR1620040129204514652_3_5" hidden="1">#REF!</definedName>
    <definedName name="BLPR1620040129204514652_4_5" hidden="1">#REF!</definedName>
    <definedName name="BLPR1620040129204514652_5_5" hidden="1">#REF!</definedName>
    <definedName name="BLPR1720040129204514652" hidden="1">#REF!</definedName>
    <definedName name="BLPR1720040129204514652_1_5" hidden="1">#REF!</definedName>
    <definedName name="BLPR1720040129204514652_2_5" hidden="1">#REF!</definedName>
    <definedName name="BLPR1720040129204514652_3_5" hidden="1">#REF!</definedName>
    <definedName name="BLPR1720040129204514652_4_5" hidden="1">#REF!</definedName>
    <definedName name="BLPR1720040129204514652_5_5" hidden="1">#REF!</definedName>
    <definedName name="BLPR1820040129204514652" hidden="1">#REF!</definedName>
    <definedName name="BLPR1820040129204514652_1_5" hidden="1">#REF!</definedName>
    <definedName name="BLPR1820040129204514652_2_5" hidden="1">#REF!</definedName>
    <definedName name="BLPR1820040129204514652_3_5" hidden="1">#REF!</definedName>
    <definedName name="BLPR1820040129204514652_4_5" hidden="1">#REF!</definedName>
    <definedName name="BLPR1820040129204514652_5_5" hidden="1">#REF!</definedName>
    <definedName name="BLPR1920040129204514652" hidden="1">#REF!</definedName>
    <definedName name="BLPR1920040129204514652_1_5" hidden="1">#REF!</definedName>
    <definedName name="BLPR1920040129204514652_2_5" hidden="1">#REF!</definedName>
    <definedName name="BLPR1920040129204514652_3_5" hidden="1">#REF!</definedName>
    <definedName name="BLPR1920040129204514652_4_5" hidden="1">#REF!</definedName>
    <definedName name="BLPR1920040129204514652_5_5" hidden="1">#REF!</definedName>
    <definedName name="BLPR2020040129204514652" hidden="1">#REF!</definedName>
    <definedName name="BLPR2020040129204514652_1_5" hidden="1">#REF!</definedName>
    <definedName name="BLPR2020040129204514652_2_5" hidden="1">#REF!</definedName>
    <definedName name="BLPR2020040129204514652_3_5" hidden="1">#REF!</definedName>
    <definedName name="BLPR2020040129204514652_4_5" hidden="1">#REF!</definedName>
    <definedName name="BLPR2020040129204514652_5_5" hidden="1">#REF!</definedName>
    <definedName name="BLPR2120040129204514652" hidden="1">#REF!</definedName>
    <definedName name="BLPR2120040129204514652_1_5" hidden="1">#REF!</definedName>
    <definedName name="BLPR2120040129204514652_2_5" hidden="1">#REF!</definedName>
    <definedName name="BLPR2120040129204514652_3_5" hidden="1">#REF!</definedName>
    <definedName name="BLPR2120040129204514652_4_5" hidden="1">#REF!</definedName>
    <definedName name="BLPR2120040129204514652_5_5" hidden="1">#REF!</definedName>
    <definedName name="BLPR220040129203645421" hidden="1">#REF!</definedName>
    <definedName name="BLPR220040129203645421_1_4" hidden="1">#REF!</definedName>
    <definedName name="BLPR220040129203645421_2_4" hidden="1">#REF!</definedName>
    <definedName name="BLPR220040129203645421_3_4" hidden="1">#REF!</definedName>
    <definedName name="BLPR220040129203645421_4_4" hidden="1">#REF!</definedName>
    <definedName name="BLPR2220040129204514652" hidden="1">#REF!</definedName>
    <definedName name="BLPR2220040129204514652_1_5" hidden="1">#REF!</definedName>
    <definedName name="BLPR2220040129204514652_2_5" hidden="1">#REF!</definedName>
    <definedName name="BLPR2220040129204514652_3_5" hidden="1">#REF!</definedName>
    <definedName name="BLPR2220040129204514652_4_5" hidden="1">#REF!</definedName>
    <definedName name="BLPR2220040129204514652_5_5" hidden="1">#REF!</definedName>
    <definedName name="BLPR2320040129204514662" hidden="1">#REF!</definedName>
    <definedName name="BLPR2320040129204514662_1_5" hidden="1">#REF!</definedName>
    <definedName name="BLPR2320040129204514662_2_5" hidden="1">#REF!</definedName>
    <definedName name="BLPR2320040129204514662_3_5" hidden="1">#REF!</definedName>
    <definedName name="BLPR2320040129204514662_4_5" hidden="1">#REF!</definedName>
    <definedName name="BLPR2320040129204514662_5_5" hidden="1">#REF!</definedName>
    <definedName name="BLPR2420040129204514662" hidden="1">#REF!</definedName>
    <definedName name="BLPR2420040129204514662_1_5" hidden="1">#REF!</definedName>
    <definedName name="BLPR2420040129204514662_2_5" hidden="1">#REF!</definedName>
    <definedName name="BLPR2420040129204514662_3_5" hidden="1">#REF!</definedName>
    <definedName name="BLPR2420040129204514662_4_5" hidden="1">#REF!</definedName>
    <definedName name="BLPR2420040129204514662_5_5" hidden="1">#REF!</definedName>
    <definedName name="BLPR2520040129204514662" hidden="1">#REF!</definedName>
    <definedName name="BLPR2520040129204514662_1_5" hidden="1">#REF!</definedName>
    <definedName name="BLPR2520040129204514662_2_5" hidden="1">#REF!</definedName>
    <definedName name="BLPR2520040129204514662_3_5" hidden="1">#REF!</definedName>
    <definedName name="BLPR2520040129204514662_4_5" hidden="1">#REF!</definedName>
    <definedName name="BLPR2520040129204514662_5_5" hidden="1">#REF!</definedName>
    <definedName name="BLPR2620040129204514662" hidden="1">#REF!</definedName>
    <definedName name="BLPR2620040129204514662_1_5" hidden="1">#REF!</definedName>
    <definedName name="BLPR2620040129204514662_2_5" hidden="1">#REF!</definedName>
    <definedName name="BLPR2620040129204514662_3_5" hidden="1">#REF!</definedName>
    <definedName name="BLPR2620040129204514662_4_5" hidden="1">#REF!</definedName>
    <definedName name="BLPR2620040129204514662_5_5" hidden="1">#REF!</definedName>
    <definedName name="BLPR2720040129204514662" hidden="1">#REF!</definedName>
    <definedName name="BLPR2720040129204514662_1_5" hidden="1">#REF!</definedName>
    <definedName name="BLPR2720040129204514662_2_5" hidden="1">#REF!</definedName>
    <definedName name="BLPR2720040129204514662_3_5" hidden="1">#REF!</definedName>
    <definedName name="BLPR2720040129204514662_4_5" hidden="1">#REF!</definedName>
    <definedName name="BLPR2720040129204514662_5_5" hidden="1">#REF!</definedName>
    <definedName name="BLPR2820040129204514662" hidden="1">#REF!</definedName>
    <definedName name="BLPR2820040129204514662_1_5" hidden="1">#REF!</definedName>
    <definedName name="BLPR2820040129204514662_2_5" hidden="1">#REF!</definedName>
    <definedName name="BLPR2820040129204514662_3_5" hidden="1">#REF!</definedName>
    <definedName name="BLPR2820040129204514662_4_5" hidden="1">#REF!</definedName>
    <definedName name="BLPR2820040129204514662_5_5" hidden="1">#REF!</definedName>
    <definedName name="BLPR2920040129204514662" hidden="1">#REF!</definedName>
    <definedName name="BLPR2920040129204514662_1_5" hidden="1">#REF!</definedName>
    <definedName name="BLPR2920040129204514662_2_5" hidden="1">#REF!</definedName>
    <definedName name="BLPR2920040129204514662_3_5" hidden="1">#REF!</definedName>
    <definedName name="BLPR2920040129204514662_4_5" hidden="1">#REF!</definedName>
    <definedName name="BLPR2920040129204514662_5_5" hidden="1">#REF!</definedName>
    <definedName name="BLPR3020040129204514672" hidden="1">#REF!</definedName>
    <definedName name="BLPR3020040129204514672_1_5" hidden="1">#REF!</definedName>
    <definedName name="BLPR3020040129204514672_2_5" hidden="1">#REF!</definedName>
    <definedName name="BLPR3020040129204514672_3_5" hidden="1">#REF!</definedName>
    <definedName name="BLPR3020040129204514672_4_5" hidden="1">#REF!</definedName>
    <definedName name="BLPR3020040129204514672_5_5" hidden="1">#REF!</definedName>
    <definedName name="BLPR3120040129204514692" hidden="1">#REF!</definedName>
    <definedName name="BLPR3120040129204514692_1_1" hidden="1">#REF!</definedName>
    <definedName name="BLPR320040129203645431" hidden="1">#REF!</definedName>
    <definedName name="BLPR320040129203645431_1_4" hidden="1">#REF!</definedName>
    <definedName name="BLPR320040129203645431_2_4" hidden="1">#REF!</definedName>
    <definedName name="BLPR320040129203645431_3_4" hidden="1">#REF!</definedName>
    <definedName name="BLPR320040129203645431_4_4" hidden="1">#REF!</definedName>
    <definedName name="BLPR3220040129204514692" hidden="1">#REF!</definedName>
    <definedName name="BLPR3220040129204514692_1_1" hidden="1">#REF!</definedName>
    <definedName name="BLPR3320040129204514702" hidden="1">#REF!</definedName>
    <definedName name="BLPR3320040129204514702_1_1" hidden="1">#REF!</definedName>
    <definedName name="BLPR3420040129204514702" hidden="1">#REF!</definedName>
    <definedName name="BLPR3420040129204514702_1_1" hidden="1">#REF!</definedName>
    <definedName name="BLPR3520040129204514702" hidden="1">#REF!</definedName>
    <definedName name="BLPR3520040129204514702_1_1" hidden="1">#REF!</definedName>
    <definedName name="BLPR420040129203645431" hidden="1">#REF!</definedName>
    <definedName name="BLPR420040129203645431_1_4" hidden="1">#REF!</definedName>
    <definedName name="BLPR420040129203645431_2_4" hidden="1">#REF!</definedName>
    <definedName name="BLPR420040129203645431_3_4" hidden="1">#REF!</definedName>
    <definedName name="BLPR420040129203645431_4_4" hidden="1">#REF!</definedName>
    <definedName name="BLPR520040129203645441" hidden="1">#REF!</definedName>
    <definedName name="BLPR520040129203645441_1_4" hidden="1">#REF!</definedName>
    <definedName name="BLPR520040129203645441_2_4" hidden="1">#REF!</definedName>
    <definedName name="BLPR520040129203645441_3_4" hidden="1">#REF!</definedName>
    <definedName name="BLPR520040129203645441_4_4" hidden="1">#REF!</definedName>
    <definedName name="BLPR620040129204149993" hidden="1">#REF!</definedName>
    <definedName name="BLPR620040129204149993_1_5" hidden="1">#REF!</definedName>
    <definedName name="BLPR620040129204149993_2_5" hidden="1">#REF!</definedName>
    <definedName name="BLPR620040129204149993_3_5" hidden="1">#REF!</definedName>
    <definedName name="BLPR620040129204149993_4_5" hidden="1">#REF!</definedName>
    <definedName name="BLPR620040129204149993_5_5" hidden="1">#REF!</definedName>
    <definedName name="BLPR720040129204514631" hidden="1">#REF!</definedName>
    <definedName name="BLPR720040129204514631_1_5" hidden="1">#REF!</definedName>
    <definedName name="BLPR720040129204514631_2_5" hidden="1">#REF!</definedName>
    <definedName name="BLPR720040129204514631_3_5" hidden="1">#REF!</definedName>
    <definedName name="BLPR720040129204514631_4_5" hidden="1">#REF!</definedName>
    <definedName name="BLPR720040129204514631_5_5" hidden="1">#REF!</definedName>
    <definedName name="BLPR820040129204514642" hidden="1">#REF!</definedName>
    <definedName name="BLPR820040129204514642_1_5" hidden="1">#REF!</definedName>
    <definedName name="BLPR820040129204514642_2_5" hidden="1">#REF!</definedName>
    <definedName name="BLPR820040129204514642_3_5" hidden="1">#REF!</definedName>
    <definedName name="BLPR820040129204514642_4_5" hidden="1">#REF!</definedName>
    <definedName name="BLPR820040129204514642_5_5" hidden="1">#REF!</definedName>
    <definedName name="BLPR920040129204514642" hidden="1">#REF!</definedName>
    <definedName name="BLPR920040129204514642_1_5" hidden="1">#REF!</definedName>
    <definedName name="BLPR920040129204514642_2_5" hidden="1">#REF!</definedName>
    <definedName name="BLPR920040129204514642_3_5" hidden="1">#REF!</definedName>
    <definedName name="BLPR920040129204514642_4_5" hidden="1">#REF!</definedName>
    <definedName name="BLPR920040129204514642_5_5" hidden="1">#REF!</definedName>
    <definedName name="BPOscen">#REF!</definedName>
    <definedName name="BPScen">#REF!</definedName>
    <definedName name="capcred">#REF!</definedName>
    <definedName name="CapexReg">#REF!</definedName>
    <definedName name="CapRateIF">#REF!</definedName>
    <definedName name="CapRateLLA">#REF!</definedName>
    <definedName name="CapRateP">#REF!</definedName>
    <definedName name="CapRateSBA">#REF!</definedName>
    <definedName name="CapSplitIF">#REF!</definedName>
    <definedName name="CapSplitISBA">#REF!</definedName>
    <definedName name="CapSplitLLA">#REF!</definedName>
    <definedName name="CapSplitP">#REF!</definedName>
    <definedName name="CashFlowWeighting1" localSheetId="7">IF(WeightingOptions="Standard weights",10%,IF(WeightingOptions="Neg. CF for debt repayment",0%,0%))</definedName>
    <definedName name="CashFlowWeighting1">IF(WeightingOptions="Standard weights",10%,IF(WeightingOptions="Neg. CF for debt repayment",0%,0%))</definedName>
    <definedName name="CashFlowWeighting2" localSheetId="7">IF(WeightingOptions="Standard weights",15%,IF(WeightingOptions="Neg. CF for debt repayment",0%,0%))</definedName>
    <definedName name="CashFlowWeighting2">IF(WeightingOptions="Standard weights",15%,IF(WeightingOptions="Neg. CF for debt repayment",0%,0%))</definedName>
    <definedName name="CashFlowWeighting3" localSheetId="7">IF(WeightingOptions="Standard weights",25%,IF(WeightingOptions="Neg. CF for debt repayment",30%,50%))</definedName>
    <definedName name="CashFlowWeighting3">IF(WeightingOptions="Standard weights",25%,IF(WeightingOptions="Neg. CF for debt repayment",30%,50%))</definedName>
    <definedName name="CashFlowWeighting4" localSheetId="7">IF(WeightingOptions="Standard weights",25%,IF(WeightingOptions="Neg. CF for debt repayment",40%,50%))</definedName>
    <definedName name="CashFlowWeighting4">IF(WeightingOptions="Standard weights",25%,IF(WeightingOptions="Neg. CF for debt repayment",40%,50%))</definedName>
    <definedName name="CashFlowWeighting5" localSheetId="7">IF(WeightingOptions="Standard weights",25%,IF(WeightingOptions="Neg. CF for debt repayment",30%,0%))</definedName>
    <definedName name="CashFlowWeighting5">IF(WeightingOptions="Standard weights",25%,IF(WeightingOptions="Neg. CF for debt repayment",30%,0%))</definedName>
    <definedName name="Change" hidden="1">#N/A</definedName>
    <definedName name="Change2" hidden="1">#N/A</definedName>
    <definedName name="Change3" hidden="1">#N/A</definedName>
    <definedName name="Change4" hidden="1">#N/A</definedName>
    <definedName name="ChangeRange" hidden="1">#N/A</definedName>
    <definedName name="ChangeRange2" hidden="1">#N/A</definedName>
    <definedName name="CIQWBGuid" hidden="1">"3883892d-09a1-4279-8d0e-877d8095f447"</definedName>
    <definedName name="CIQWBInfo" hidden="1">"{ ""CIQVersion"":""9.51.3510.3078"" }"</definedName>
    <definedName name="Const_1">#REF!</definedName>
    <definedName name="CopyWord" hidden="1">#REF!</definedName>
    <definedName name="CScen">#REF!</definedName>
    <definedName name="CTRate">#REF!</definedName>
    <definedName name="cvb" hidden="1">{#N/A,#N/A,FALSE,"DCF Summary";#N/A,#N/A,FALSE,"Casema";#N/A,#N/A,FALSE,"Casema NoTel";#N/A,#N/A,FALSE,"UK";#N/A,#N/A,FALSE,"RCF";#N/A,#N/A,FALSE,"Intercable CZ";#N/A,#N/A,FALSE,"Interkabel P"}</definedName>
    <definedName name="Cwvu.CapersView." hidden="1">#REF!</definedName>
    <definedName name="Cwvu.Japan_Capers_Ed_Pub." hidden="1">#REF!</definedName>
    <definedName name="d" hidden="1">{"USBALAN",#N/A,FALSE,"C";"USCASH",#N/A,FALSE,"C";"USDEBT",#N/A,FALSE,"C";"USDEPR",#N/A,FALSE,"C";"usincome",#N/A,FALSE,"C";"USIRR",#N/A,FALSE,"C"}</definedName>
    <definedName name="D01_">#REF!</definedName>
    <definedName name="D01Amount">#REF!</definedName>
    <definedName name="D01AnnR">#REF!</definedName>
    <definedName name="D01DrawD">#REF!</definedName>
    <definedName name="D01Index">#REF!</definedName>
    <definedName name="D01Margin">#REF!</definedName>
    <definedName name="D01OpP">#REF!</definedName>
    <definedName name="D01OpR">#REF!</definedName>
    <definedName name="D01Rate">#REF!</definedName>
    <definedName name="D01RefiD">#REF!</definedName>
    <definedName name="D02_">#REF!</definedName>
    <definedName name="D02Amount">#REF!</definedName>
    <definedName name="D02AnnR">#REF!</definedName>
    <definedName name="D02DrawD">#REF!</definedName>
    <definedName name="D02Index">#REF!</definedName>
    <definedName name="D02Margin">#REF!</definedName>
    <definedName name="D02OpP">#REF!</definedName>
    <definedName name="D02OpR">#REF!</definedName>
    <definedName name="D02Rate">#REF!</definedName>
    <definedName name="D02RefiD">#REF!</definedName>
    <definedName name="D03_">#REF!</definedName>
    <definedName name="D03Amount">#REF!</definedName>
    <definedName name="D03AnnR">#REF!</definedName>
    <definedName name="D03DrawD">#REF!</definedName>
    <definedName name="D03Index">#REF!</definedName>
    <definedName name="D03Margin">#REF!</definedName>
    <definedName name="D03OpP">#REF!</definedName>
    <definedName name="D03OpR">#REF!</definedName>
    <definedName name="D03Rate">#REF!</definedName>
    <definedName name="D03RefiD">#REF!</definedName>
    <definedName name="D04_">#REF!</definedName>
    <definedName name="D04Amount">#REF!</definedName>
    <definedName name="D04AnnR">#REF!</definedName>
    <definedName name="D04DrawD">#REF!</definedName>
    <definedName name="D04Index">#REF!</definedName>
    <definedName name="D04Margin">#REF!</definedName>
    <definedName name="D04OpP">#REF!</definedName>
    <definedName name="D04OpR">#REF!</definedName>
    <definedName name="D04Rate">#REF!</definedName>
    <definedName name="D04RefiD">#REF!</definedName>
    <definedName name="D05_">#REF!</definedName>
    <definedName name="D05Amount">#REF!</definedName>
    <definedName name="D05AnnR">#REF!</definedName>
    <definedName name="D05DrawD">#REF!</definedName>
    <definedName name="D05Index">#REF!</definedName>
    <definedName name="D05Margin">#REF!</definedName>
    <definedName name="D05OpP">#REF!</definedName>
    <definedName name="D05OpR">#REF!</definedName>
    <definedName name="D05Rate">#REF!</definedName>
    <definedName name="D05RefiD">#REF!</definedName>
    <definedName name="D06_">#REF!</definedName>
    <definedName name="D06Amount">#REF!</definedName>
    <definedName name="D06AnnR">#REF!</definedName>
    <definedName name="D06DrawD">#REF!</definedName>
    <definedName name="D06Index">#REF!</definedName>
    <definedName name="D06Margin">#REF!</definedName>
    <definedName name="D06OpP">#REF!</definedName>
    <definedName name="D06OpR">#REF!</definedName>
    <definedName name="D06Rate">#REF!</definedName>
    <definedName name="D06RefiD">#REF!</definedName>
    <definedName name="D07_">#REF!</definedName>
    <definedName name="D07Amount">#REF!</definedName>
    <definedName name="D07AnnR">#REF!</definedName>
    <definedName name="D07DrawD">#REF!</definedName>
    <definedName name="D07Index">#REF!</definedName>
    <definedName name="D07Margin">#REF!</definedName>
    <definedName name="D07OpP">#REF!</definedName>
    <definedName name="D07OpR">#REF!</definedName>
    <definedName name="D07Rate">#REF!</definedName>
    <definedName name="D07RefiD">#REF!</definedName>
    <definedName name="D08_">#REF!</definedName>
    <definedName name="D08Amount">#REF!</definedName>
    <definedName name="D08AnnR">#REF!</definedName>
    <definedName name="D08DrawD">#REF!</definedName>
    <definedName name="D08Index">#REF!</definedName>
    <definedName name="D08Margin">#REF!</definedName>
    <definedName name="D08OpP">#REF!</definedName>
    <definedName name="D08OpR">#REF!</definedName>
    <definedName name="D08Rate">#REF!</definedName>
    <definedName name="D08RefiD">#REF!</definedName>
    <definedName name="D09_">#REF!</definedName>
    <definedName name="D09Amount">#REF!</definedName>
    <definedName name="D09AnnR">#REF!</definedName>
    <definedName name="D09DrawD">#REF!</definedName>
    <definedName name="D09Index">#REF!</definedName>
    <definedName name="D09Margin">#REF!</definedName>
    <definedName name="D09OpP">#REF!</definedName>
    <definedName name="D09OpR">#REF!</definedName>
    <definedName name="D09Rate">#REF!</definedName>
    <definedName name="D09RefiD">#REF!</definedName>
    <definedName name="D10_">#REF!</definedName>
    <definedName name="D10Amount">#REF!</definedName>
    <definedName name="D10AnnR">#REF!</definedName>
    <definedName name="D10DrawD">#REF!</definedName>
    <definedName name="D10Index">#REF!</definedName>
    <definedName name="D10Margin">#REF!</definedName>
    <definedName name="D10OpP">#REF!</definedName>
    <definedName name="D10OpR">#REF!</definedName>
    <definedName name="D10Rate">#REF!</definedName>
    <definedName name="D10RefiD">#REF!</definedName>
    <definedName name="D11_">#REF!</definedName>
    <definedName name="D11Amount">#REF!</definedName>
    <definedName name="D11AnnR">#REF!</definedName>
    <definedName name="D11DrawD">#REF!</definedName>
    <definedName name="D11Index">#REF!</definedName>
    <definedName name="D11Margin">#REF!</definedName>
    <definedName name="D11OpP">#REF!</definedName>
    <definedName name="D11OpR">#REF!</definedName>
    <definedName name="D11Rate">#REF!</definedName>
    <definedName name="D11RefiD">#REF!</definedName>
    <definedName name="D12_">#REF!</definedName>
    <definedName name="D12Amount">#REF!</definedName>
    <definedName name="D12AnnR">#REF!</definedName>
    <definedName name="D12DrawD">#REF!</definedName>
    <definedName name="D12Index">#REF!</definedName>
    <definedName name="D12Margin">#REF!</definedName>
    <definedName name="D12OpP">#REF!</definedName>
    <definedName name="D12OpR">#REF!</definedName>
    <definedName name="D12Rate">#REF!</definedName>
    <definedName name="D12RefiD">#REF!</definedName>
    <definedName name="D13_">#REF!</definedName>
    <definedName name="D13Amount">#REF!</definedName>
    <definedName name="D13AnnR">#REF!</definedName>
    <definedName name="D13DrawD">#REF!</definedName>
    <definedName name="D13Index">#REF!</definedName>
    <definedName name="D13Margin">#REF!</definedName>
    <definedName name="D13OpP">#REF!</definedName>
    <definedName name="D13OpR">#REF!</definedName>
    <definedName name="D13Rate">#REF!</definedName>
    <definedName name="D13RefiD">#REF!</definedName>
    <definedName name="D14_">#REF!</definedName>
    <definedName name="D14Amount">#REF!</definedName>
    <definedName name="D14AnnR">#REF!</definedName>
    <definedName name="D14DrawD">#REF!</definedName>
    <definedName name="D14Index">#REF!</definedName>
    <definedName name="D14Margin">#REF!</definedName>
    <definedName name="D14OpP">#REF!</definedName>
    <definedName name="D14OpR">#REF!</definedName>
    <definedName name="D14Rate">#REF!</definedName>
    <definedName name="D14RefiD">#REF!</definedName>
    <definedName name="D15_">#REF!</definedName>
    <definedName name="D15Amount">#REF!</definedName>
    <definedName name="D15AnnR">#REF!</definedName>
    <definedName name="D15DrawD">#REF!</definedName>
    <definedName name="D15Index">#REF!</definedName>
    <definedName name="D15Margin">#REF!</definedName>
    <definedName name="D15OpP">#REF!</definedName>
    <definedName name="D15OpR">#REF!</definedName>
    <definedName name="D15Rate">#REF!</definedName>
    <definedName name="D15RefiD">#REF!</definedName>
    <definedName name="D16_">#REF!</definedName>
    <definedName name="D16Amount">#REF!</definedName>
    <definedName name="D16AnnR">#REF!</definedName>
    <definedName name="D16DrawD">#REF!</definedName>
    <definedName name="D16Index">#REF!</definedName>
    <definedName name="D16Margin">#REF!</definedName>
    <definedName name="D16OpP">#REF!</definedName>
    <definedName name="D16OpR">#REF!</definedName>
    <definedName name="D16Rate">#REF!</definedName>
    <definedName name="D16RefiD">#REF!</definedName>
    <definedName name="D17_">#REF!</definedName>
    <definedName name="D17Amount">#REF!</definedName>
    <definedName name="D17AnnR">#REF!</definedName>
    <definedName name="D17DrawD">#REF!</definedName>
    <definedName name="D17Index">#REF!</definedName>
    <definedName name="D17Margin">#REF!</definedName>
    <definedName name="D17OpP">#REF!</definedName>
    <definedName name="D17OpR">#REF!</definedName>
    <definedName name="D17Rate">#REF!</definedName>
    <definedName name="D17RefiD">#REF!</definedName>
    <definedName name="D18_">#REF!</definedName>
    <definedName name="D18Amount">#REF!</definedName>
    <definedName name="D18AnnR">#REF!</definedName>
    <definedName name="D18DrawD">#REF!</definedName>
    <definedName name="D18Index">#REF!</definedName>
    <definedName name="D18Margin">#REF!</definedName>
    <definedName name="D18OpP">#REF!</definedName>
    <definedName name="D18OpR">#REF!</definedName>
    <definedName name="D18Rate">#REF!</definedName>
    <definedName name="D18RefiD">#REF!</definedName>
    <definedName name="D19_">#REF!</definedName>
    <definedName name="D19Amount">#REF!</definedName>
    <definedName name="D19AnnR">#REF!</definedName>
    <definedName name="D19DrawD">#REF!</definedName>
    <definedName name="D19Index">#REF!</definedName>
    <definedName name="D19Margin">#REF!</definedName>
    <definedName name="D19OpP">#REF!</definedName>
    <definedName name="D19OpR">#REF!</definedName>
    <definedName name="D19Rate">#REF!</definedName>
    <definedName name="D19RefiD">#REF!</definedName>
    <definedName name="D20_">#REF!</definedName>
    <definedName name="D20Amount">#REF!</definedName>
    <definedName name="D20AnnR">#REF!</definedName>
    <definedName name="D20DrawD">#REF!</definedName>
    <definedName name="D20Index">#REF!</definedName>
    <definedName name="D20Margin">#REF!</definedName>
    <definedName name="D20OpP">#REF!</definedName>
    <definedName name="D20OpR">#REF!</definedName>
    <definedName name="D20Rate">#REF!</definedName>
    <definedName name="D20RefiD">#REF!</definedName>
    <definedName name="D21_">#REF!</definedName>
    <definedName name="D21Amount">#REF!</definedName>
    <definedName name="D21AnnR">#REF!</definedName>
    <definedName name="D21DrawD">#REF!</definedName>
    <definedName name="D21Index">#REF!</definedName>
    <definedName name="D21Margin">#REF!</definedName>
    <definedName name="D21OpP">#REF!</definedName>
    <definedName name="D21OpR">#REF!</definedName>
    <definedName name="D21Rate">#REF!</definedName>
    <definedName name="D21RefiD">#REF!</definedName>
    <definedName name="D22_">#REF!</definedName>
    <definedName name="D22Amount">#REF!</definedName>
    <definedName name="D22AnnR">#REF!</definedName>
    <definedName name="D22DrawD">#REF!</definedName>
    <definedName name="D22Index">#REF!</definedName>
    <definedName name="D22Margin">#REF!</definedName>
    <definedName name="D22OpP">#REF!</definedName>
    <definedName name="D22OpR">#REF!</definedName>
    <definedName name="D22Rate">#REF!</definedName>
    <definedName name="D22RefiD">#REF!</definedName>
    <definedName name="D23_">#REF!</definedName>
    <definedName name="D23Amount">#REF!</definedName>
    <definedName name="D23AnnR">#REF!</definedName>
    <definedName name="D23DrawD">#REF!</definedName>
    <definedName name="D23Index">#REF!</definedName>
    <definedName name="D23Margin">#REF!</definedName>
    <definedName name="D23OpP">#REF!</definedName>
    <definedName name="D23OpR">#REF!</definedName>
    <definedName name="D23Rate">#REF!</definedName>
    <definedName name="D23RefiD">#REF!</definedName>
    <definedName name="D24_">#REF!</definedName>
    <definedName name="D24Amount">#REF!</definedName>
    <definedName name="D24AnnR">#REF!</definedName>
    <definedName name="D24DrawD">#REF!</definedName>
    <definedName name="D24Index">#REF!</definedName>
    <definedName name="D24Margin">#REF!</definedName>
    <definedName name="D24OpP">#REF!</definedName>
    <definedName name="D24OpR">#REF!</definedName>
    <definedName name="D24Rate">#REF!</definedName>
    <definedName name="D24RefiD">#REF!</definedName>
    <definedName name="D25_">#REF!</definedName>
    <definedName name="D25Amount">#REF!</definedName>
    <definedName name="D25AnnR">#REF!</definedName>
    <definedName name="D25DrawD">#REF!</definedName>
    <definedName name="D25Index">#REF!</definedName>
    <definedName name="D25Margin">#REF!</definedName>
    <definedName name="D25OpP">#REF!</definedName>
    <definedName name="D25OpR">#REF!</definedName>
    <definedName name="D25Rate">#REF!</definedName>
    <definedName name="D25RefiD">#REF!</definedName>
    <definedName name="D26_">#REF!</definedName>
    <definedName name="D26Amount">#REF!</definedName>
    <definedName name="D26AnnR">#REF!</definedName>
    <definedName name="D26DrawD">#REF!</definedName>
    <definedName name="D26Index">#REF!</definedName>
    <definedName name="D26Margin">#REF!</definedName>
    <definedName name="D26OpP">#REF!</definedName>
    <definedName name="D26OpR">#REF!</definedName>
    <definedName name="D26Rate">#REF!</definedName>
    <definedName name="D26RefiD">#REF!</definedName>
    <definedName name="D27_">#REF!</definedName>
    <definedName name="D27Amount">#REF!</definedName>
    <definedName name="D27AnnR">#REF!</definedName>
    <definedName name="D27DrawD">#REF!</definedName>
    <definedName name="D27Index">#REF!</definedName>
    <definedName name="D27Margin">#REF!</definedName>
    <definedName name="D27OpP">#REF!</definedName>
    <definedName name="D27OpR">#REF!</definedName>
    <definedName name="D27Rate">#REF!</definedName>
    <definedName name="D27RefiD">#REF!</definedName>
    <definedName name="D28_">#REF!</definedName>
    <definedName name="D28Amount">#REF!</definedName>
    <definedName name="D28AnnR">#REF!</definedName>
    <definedName name="D28DrawD">#REF!</definedName>
    <definedName name="D28Index">#REF!</definedName>
    <definedName name="D28Margin">#REF!</definedName>
    <definedName name="D28OpP">#REF!</definedName>
    <definedName name="D28OpR">#REF!</definedName>
    <definedName name="D28Rate">#REF!</definedName>
    <definedName name="D28RefiD">#REF!</definedName>
    <definedName name="D29_">#REF!</definedName>
    <definedName name="D29Amount">#REF!</definedName>
    <definedName name="D29AnnR">#REF!</definedName>
    <definedName name="D29DrawD">#REF!</definedName>
    <definedName name="D29Index">#REF!</definedName>
    <definedName name="D29Margin">#REF!</definedName>
    <definedName name="D29OpP">#REF!</definedName>
    <definedName name="D29OpR">#REF!</definedName>
    <definedName name="D29Rate">#REF!</definedName>
    <definedName name="D29RefiD">#REF!</definedName>
    <definedName name="D29Sign">#REF!</definedName>
    <definedName name="D30_">#REF!</definedName>
    <definedName name="D30Amount">#REF!</definedName>
    <definedName name="D30AnnR">#REF!</definedName>
    <definedName name="D30DrawD">#REF!</definedName>
    <definedName name="D30Index">#REF!</definedName>
    <definedName name="D30Margin">#REF!</definedName>
    <definedName name="D30OpP">#REF!</definedName>
    <definedName name="D30OpR">#REF!</definedName>
    <definedName name="D30Rate">#REF!</definedName>
    <definedName name="D30RefiD">#REF!</definedName>
    <definedName name="D31_">#REF!</definedName>
    <definedName name="D31Amount">#REF!</definedName>
    <definedName name="D31AnnR">#REF!</definedName>
    <definedName name="D31DrawD">#REF!</definedName>
    <definedName name="D31Index">#REF!</definedName>
    <definedName name="D31Margin">#REF!</definedName>
    <definedName name="D31OpP">#REF!</definedName>
    <definedName name="D31OpR">#REF!</definedName>
    <definedName name="D31Rate">#REF!</definedName>
    <definedName name="D31RefiD">#REF!</definedName>
    <definedName name="D32_">#REF!</definedName>
    <definedName name="D32Amount">#REF!</definedName>
    <definedName name="D32AnnR">#REF!</definedName>
    <definedName name="D32DrawD">#REF!</definedName>
    <definedName name="D32Index">#REF!</definedName>
    <definedName name="D32Margin">#REF!</definedName>
    <definedName name="D32OpP">#REF!</definedName>
    <definedName name="D32OpR">#REF!</definedName>
    <definedName name="D32Rate">#REF!</definedName>
    <definedName name="D32RefiD">#REF!</definedName>
    <definedName name="D33_">#REF!</definedName>
    <definedName name="D33Amount">#REF!</definedName>
    <definedName name="D33AnnR">#REF!</definedName>
    <definedName name="D33DrawD">#REF!</definedName>
    <definedName name="D33Index">#REF!</definedName>
    <definedName name="D33Margin">#REF!</definedName>
    <definedName name="D33OpP">#REF!</definedName>
    <definedName name="D33OpR">#REF!</definedName>
    <definedName name="D33Rate">#REF!</definedName>
    <definedName name="D33RefiD">#REF!</definedName>
    <definedName name="D34_">#REF!</definedName>
    <definedName name="D34Amount">#REF!</definedName>
    <definedName name="D34AnnR">#REF!</definedName>
    <definedName name="D34DrawD">#REF!</definedName>
    <definedName name="D34Index">#REF!</definedName>
    <definedName name="D34Margin">#REF!</definedName>
    <definedName name="D34OpP">#REF!</definedName>
    <definedName name="D34OpR">#REF!</definedName>
    <definedName name="D34Rate">#REF!</definedName>
    <definedName name="D34RefiD">#REF!</definedName>
    <definedName name="D35_">#REF!</definedName>
    <definedName name="D35Amount">#REF!</definedName>
    <definedName name="D35AnnR">#REF!</definedName>
    <definedName name="D35DrawD">#REF!</definedName>
    <definedName name="D35Index">#REF!</definedName>
    <definedName name="D35Margin">#REF!</definedName>
    <definedName name="D35OpP">#REF!</definedName>
    <definedName name="D35OpR">#REF!</definedName>
    <definedName name="D35Rate">#REF!</definedName>
    <definedName name="D35RefiD">#REF!</definedName>
    <definedName name="D36_">#REF!</definedName>
    <definedName name="D36Amount">#REF!</definedName>
    <definedName name="D36AnnR">#REF!</definedName>
    <definedName name="D36DrawD">#REF!</definedName>
    <definedName name="D36Index">#REF!</definedName>
    <definedName name="D36Margin">#REF!</definedName>
    <definedName name="D36OpP">#REF!</definedName>
    <definedName name="D36OpR">#REF!</definedName>
    <definedName name="D36Rate">#REF!</definedName>
    <definedName name="D36RefiD">#REF!</definedName>
    <definedName name="D37_">#REF!</definedName>
    <definedName name="D37Amount">#REF!</definedName>
    <definedName name="D37AnnR">#REF!</definedName>
    <definedName name="D37DrawD">#REF!</definedName>
    <definedName name="D37Index">#REF!</definedName>
    <definedName name="D37Margin">#REF!</definedName>
    <definedName name="D37OpP">#REF!</definedName>
    <definedName name="D37OpR">#REF!</definedName>
    <definedName name="D37Rate">#REF!</definedName>
    <definedName name="D37RefiD">#REF!</definedName>
    <definedName name="D38_">#REF!</definedName>
    <definedName name="D38Amount">#REF!</definedName>
    <definedName name="D38AnnR">#REF!</definedName>
    <definedName name="D38DrawD">#REF!</definedName>
    <definedName name="D38Index">#REF!</definedName>
    <definedName name="D38Margin">#REF!</definedName>
    <definedName name="D38OpP">#REF!</definedName>
    <definedName name="D38OpR">#REF!</definedName>
    <definedName name="D38Rate">#REF!</definedName>
    <definedName name="D38RefiD">#REF!</definedName>
    <definedName name="D38Sign">#REF!</definedName>
    <definedName name="D39_">#REF!</definedName>
    <definedName name="D39Amount">#REF!</definedName>
    <definedName name="D39AnnR">#REF!</definedName>
    <definedName name="D39DrawD">#REF!</definedName>
    <definedName name="D39Index">#REF!</definedName>
    <definedName name="D39Margin">#REF!</definedName>
    <definedName name="D39OpP">#REF!</definedName>
    <definedName name="D39OpR">#REF!</definedName>
    <definedName name="D39Rate">#REF!</definedName>
    <definedName name="D39RefiD">#REF!</definedName>
    <definedName name="D40_">#REF!</definedName>
    <definedName name="D40Amount">#REF!</definedName>
    <definedName name="D40AnnR">#REF!</definedName>
    <definedName name="D40DrawD">#REF!</definedName>
    <definedName name="D40Index">#REF!</definedName>
    <definedName name="D40Margin">#REF!</definedName>
    <definedName name="D40OpP">#REF!</definedName>
    <definedName name="D40OpR">#REF!</definedName>
    <definedName name="D40Rate">#REF!</definedName>
    <definedName name="D40RefiD">#REF!</definedName>
    <definedName name="D41_">#REF!</definedName>
    <definedName name="D41Amount">#REF!</definedName>
    <definedName name="D41AnnR">#REF!</definedName>
    <definedName name="D41DrawD">#REF!</definedName>
    <definedName name="D41Index">#REF!</definedName>
    <definedName name="D41Margin">#REF!</definedName>
    <definedName name="D41OpP">#REF!</definedName>
    <definedName name="D41OpR">#REF!</definedName>
    <definedName name="D41Rate">#REF!</definedName>
    <definedName name="D41RefiD">#REF!</definedName>
    <definedName name="D42_">#REF!</definedName>
    <definedName name="D42Amount">#REF!</definedName>
    <definedName name="D42AnnR">#REF!</definedName>
    <definedName name="D42DrawD">#REF!</definedName>
    <definedName name="D42Index">#REF!</definedName>
    <definedName name="D42Margin">#REF!</definedName>
    <definedName name="D42OpP">#REF!</definedName>
    <definedName name="D42OpR">#REF!</definedName>
    <definedName name="D42Rate">#REF!</definedName>
    <definedName name="D42RefiD">#REF!</definedName>
    <definedName name="D43_">#REF!</definedName>
    <definedName name="D43Amount">#REF!</definedName>
    <definedName name="D43AnnR">#REF!</definedName>
    <definedName name="D43DrawD">#REF!</definedName>
    <definedName name="D43Index">#REF!</definedName>
    <definedName name="D43Margin">#REF!</definedName>
    <definedName name="D43OpP">#REF!</definedName>
    <definedName name="D43OpR">#REF!</definedName>
    <definedName name="D43Rate">#REF!</definedName>
    <definedName name="D43RefiD">#REF!</definedName>
    <definedName name="D44_">#REF!</definedName>
    <definedName name="D44Amount">#REF!</definedName>
    <definedName name="D44AnnR">#REF!</definedName>
    <definedName name="D44DrawD">#REF!</definedName>
    <definedName name="D44Index">#REF!</definedName>
    <definedName name="D44Margin">#REF!</definedName>
    <definedName name="D44OpP">#REF!</definedName>
    <definedName name="D44OpR">#REF!</definedName>
    <definedName name="D44Rate">#REF!</definedName>
    <definedName name="D44RefiD">#REF!</definedName>
    <definedName name="D45_">#REF!</definedName>
    <definedName name="D45Amount">#REF!</definedName>
    <definedName name="D45AnnR">#REF!</definedName>
    <definedName name="D45DrawD">#REF!</definedName>
    <definedName name="D45Index">#REF!</definedName>
    <definedName name="D45Margin">#REF!</definedName>
    <definedName name="D45OpP">#REF!</definedName>
    <definedName name="D45OpR">#REF!</definedName>
    <definedName name="D45Rate">#REF!</definedName>
    <definedName name="D45RefiD">#REF!</definedName>
    <definedName name="DateTimeText">20150330123010</definedName>
    <definedName name="DCF" hidden="1">{#N/A,#N/A,FALSE,"DCF Summary";#N/A,#N/A,FALSE,"Casema";#N/A,#N/A,FALSE,"Casema NoTel";#N/A,#N/A,FALSE,"UK";#N/A,#N/A,FALSE,"RCF";#N/A,#N/A,FALSE,"Intercable CZ";#N/A,#N/A,FALSE,"Interkabel P"}</definedName>
    <definedName name="DCF1xxx" hidden="1">{#N/A,#N/A,FALSE,"DCF Summary";#N/A,#N/A,FALSE,"Casema";#N/A,#N/A,FALSE,"Casema NoTel";#N/A,#N/A,FALSE,"UK";#N/A,#N/A,FALSE,"RCF";#N/A,#N/A,FALSE,"Intercable CZ";#N/A,#N/A,FALSE,"Interkabel P"}</definedName>
    <definedName name="DCFxxx" hidden="1">{#N/A,#N/A,FALSE,"DCF Summary";#N/A,#N/A,FALSE,"Casema";#N/A,#N/A,FALSE,"Casema NoTel";#N/A,#N/A,FALSE,"UK";#N/A,#N/A,FALSE,"RCF";#N/A,#N/A,FALSE,"Intercable CZ";#N/A,#N/A,FALSE,"Interkabel P"}</definedName>
    <definedName name="DebtCutOffDate">[1]Scen_Mgr!$H$145</definedName>
    <definedName name="delete" localSheetId="5" hidden="1">{#N/A,#N/A,FALSE,"TMCOMP96";#N/A,#N/A,FALSE,"MAT96";#N/A,#N/A,FALSE,"FANDA96";#N/A,#N/A,FALSE,"INTRAN96";#N/A,#N/A,FALSE,"NAA9697";#N/A,#N/A,FALSE,"ECWEBB";#N/A,#N/A,FALSE,"MFT96";#N/A,#N/A,FALSE,"CTrecon"}</definedName>
    <definedName name="delete" localSheetId="8" hidden="1">{#N/A,#N/A,FALSE,"TMCOMP96";#N/A,#N/A,FALSE,"MAT96";#N/A,#N/A,FALSE,"FANDA96";#N/A,#N/A,FALSE,"INTRAN96";#N/A,#N/A,FALSE,"NAA9697";#N/A,#N/A,FALSE,"ECWEBB";#N/A,#N/A,FALSE,"MFT96";#N/A,#N/A,FALSE,"CTrecon"}</definedName>
    <definedName name="delete" hidden="1">{#N/A,#N/A,FALSE,"TMCOMP96";#N/A,#N/A,FALSE,"MAT96";#N/A,#N/A,FALSE,"FANDA96";#N/A,#N/A,FALSE,"INTRAN96";#N/A,#N/A,FALSE,"NAA9697";#N/A,#N/A,FALSE,"ECWEBB";#N/A,#N/A,FALSE,"MFT96";#N/A,#N/A,FALSE,"CTrecon"}</definedName>
    <definedName name="DepRegulatory">#REF!</definedName>
    <definedName name="DerivAppr">#REF!</definedName>
    <definedName name="DesDscen">#REF!</definedName>
    <definedName name="DetectFYEChange">0</definedName>
    <definedName name="dgsgf" localSheetId="5" hidden="1">{#N/A,#N/A,FALSE,"TMCOMP96";#N/A,#N/A,FALSE,"MAT96";#N/A,#N/A,FALSE,"FANDA96";#N/A,#N/A,FALSE,"INTRAN96";#N/A,#N/A,FALSE,"NAA9697";#N/A,#N/A,FALSE,"ECWEBB";#N/A,#N/A,FALSE,"MFT96";#N/A,#N/A,FALSE,"CTrecon"}</definedName>
    <definedName name="dgsgf" localSheetId="8"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8" hidden="1">#REF!</definedName>
    <definedName name="Distribution" hidden="1">#REF!</definedName>
    <definedName name="DME_BeforeCloseCompleted" hidden="1">"True"</definedName>
    <definedName name="DME_Dirty" hidden="1">"False"</definedName>
    <definedName name="DME_LocalFile" hidden="1">"True"</definedName>
    <definedName name="Dscen">#REF!</definedName>
    <definedName name="dxxx" hidden="1">{"USBALAN",#N/A,FALSE,"C";"USCASH",#N/A,FALSE,"C";"USDEBT",#N/A,FALSE,"C";"USDEPR",#N/A,FALSE,"C";"usincome",#N/A,FALSE,"C";"USIRR",#N/A,FALSE,"C"}</definedName>
    <definedName name="e" hidden="1">{"USBALAN",#N/A,FALSE,"C";"USCASH",#N/A,FALSE,"C";"USDEBT",#N/A,FALSE,"C";"USDEPR",#N/A,FALSE,"C";"usincome",#N/A,FALSE,"C";"USIRR",#N/A,FALSE,"C"}</definedName>
    <definedName name="EBITDAReg">#REF!</definedName>
    <definedName name="Editable" hidden="1">#REF!,#REF!,#REF!,#REF!</definedName>
    <definedName name="eeee" hidden="1">{#N/A,#N/A,TRUE,"TEG Ratios £";#N/A,#N/A,TRUE,"TEG IS £";#N/A,#N/A,TRUE,"TEG  CF £";#N/A,#N/A,TRUE,"Assumptions";#N/A,#N/A,TRUE,"Working Assumptions"}</definedName>
    <definedName name="EF" hidden="1">{"contents",#N/A,FALSE,"Contents";"Linkages",#N/A,FALSE,"Linkages";"report",#N/A,FALSE,"Report";"Tables",#N/A,FALSE,"Landscape";"returns",#N/A,FALSE,"Annual Data";"annual_data",#N/A,FALSE,"Annual Data";"ratios",#N/A,FALSE,"Key Ratios";"balancesheet",#N/A,FALSE,"Balance Sheet";"insto_returns",#N/A,FALSE,"Insto Returns";"project_returns",#N/A,FALSE,"Project Returns";"title",#N/A,FALSE,"Contents"}</definedName>
    <definedName name="EIB01_">#REF!</definedName>
    <definedName name="EIB01Amount">#REF!</definedName>
    <definedName name="EIB01AnnR">#REF!</definedName>
    <definedName name="EIB01CapAnnR">#REF!</definedName>
    <definedName name="EIB01CapRA">#REF!</definedName>
    <definedName name="EIB01CapRSt">#REF!</definedName>
    <definedName name="EIB01DrawD">#REF!</definedName>
    <definedName name="EIB01Index">#REF!</definedName>
    <definedName name="EIB01Margin">#REF!</definedName>
    <definedName name="EIB01OpP">#REF!</definedName>
    <definedName name="EIB01OpR">#REF!</definedName>
    <definedName name="EIB01Rate">#REF!</definedName>
    <definedName name="EIB01RefiD">#REF!</definedName>
    <definedName name="EIB02_">#REF!</definedName>
    <definedName name="EIB02Amount">#REF!</definedName>
    <definedName name="EIB02AnnR">#REF!</definedName>
    <definedName name="EIB02CapAnnR">#REF!</definedName>
    <definedName name="EIB02CapRA">#REF!</definedName>
    <definedName name="EIB02CapRSt">#REF!</definedName>
    <definedName name="EIB02DrawD">#REF!</definedName>
    <definedName name="EIB02Index">#REF!</definedName>
    <definedName name="EIB02Margin">#REF!</definedName>
    <definedName name="EIB02OpP">#REF!</definedName>
    <definedName name="EIB02OpR">#REF!</definedName>
    <definedName name="EIB02Rate">#REF!</definedName>
    <definedName name="EIB02RefiD">#REF!</definedName>
    <definedName name="EIB03_">#REF!</definedName>
    <definedName name="EIB03Amount">#REF!</definedName>
    <definedName name="EIB03AnnR">#REF!</definedName>
    <definedName name="EIB03CapAnnR">#REF!</definedName>
    <definedName name="EIB03CapRA">#REF!</definedName>
    <definedName name="EIB03CapRSt">#REF!</definedName>
    <definedName name="EIB03DrawD">#REF!</definedName>
    <definedName name="EIB03Index">#REF!</definedName>
    <definedName name="EIB03Margin">#REF!</definedName>
    <definedName name="EIB03OpP">#REF!</definedName>
    <definedName name="EIB03OpR">#REF!</definedName>
    <definedName name="EIB03Rate">#REF!</definedName>
    <definedName name="EIB03RefiD">#REF!</definedName>
    <definedName name="EIB04_">#REF!</definedName>
    <definedName name="EIB04Amount">#REF!</definedName>
    <definedName name="EIB04AnnR">#REF!</definedName>
    <definedName name="EIB04CapAnnR">#REF!</definedName>
    <definedName name="EIB04CapRA">#REF!</definedName>
    <definedName name="EIB04CapRSt">#REF!</definedName>
    <definedName name="EIB04DrawD">#REF!</definedName>
    <definedName name="EIB04Index">#REF!</definedName>
    <definedName name="EIB04Margin">#REF!</definedName>
    <definedName name="EIB04OpP">#REF!</definedName>
    <definedName name="EIB04OpR">#REF!</definedName>
    <definedName name="EIB04Rate">#REF!</definedName>
    <definedName name="EIB04RefiD">#REF!</definedName>
    <definedName name="EIB05_">#REF!</definedName>
    <definedName name="EIB05Amount">#REF!</definedName>
    <definedName name="EIB05AnnR">#REF!</definedName>
    <definedName name="EIB05CapAnnR">#REF!</definedName>
    <definedName name="EIB05CapRA">#REF!</definedName>
    <definedName name="EIB05CapRSt">#REF!</definedName>
    <definedName name="EIB05DrawD">#REF!</definedName>
    <definedName name="EIB05Index">#REF!</definedName>
    <definedName name="EIB05Margin">#REF!</definedName>
    <definedName name="EIB05OpP">#REF!</definedName>
    <definedName name="EIB05OpR">#REF!</definedName>
    <definedName name="EIB05Rate">#REF!</definedName>
    <definedName name="EIB05RefiD">#REF!</definedName>
    <definedName name="EntityComboCacheDate" hidden="1">39099</definedName>
    <definedName name="EntityComboCacheTestDate" hidden="1">39099</definedName>
    <definedName name="ev.Calculation" hidden="1">-4105</definedName>
    <definedName name="ev.Initialized" hidden="1">FALSE</definedName>
    <definedName name="EV__LASTREFTIME__" hidden="1">40413.4844560185</definedName>
    <definedName name="ExcepReg">#REF!</definedName>
    <definedName name="ExtraProfiles" localSheetId="8" hidden="1">#REF!</definedName>
    <definedName name="ExtraProfiles" hidden="1">#REF!</definedName>
    <definedName name="exxx" hidden="1">{"USBALAN",#N/A,FALSE,"C";"USCASH",#N/A,FALSE,"C";"USDEBT",#N/A,FALSE,"C";"USDEPR",#N/A,FALSE,"C";"usincome",#N/A,FALSE,"C";"USIRR",#N/A,FALSE,"C"}</definedName>
    <definedName name="f" hidden="1">{"'PRODUCTIONCOST SHEET'!$B$3:$G$48"}</definedName>
    <definedName name="FAC01_">#REF!</definedName>
    <definedName name="FAC01Amount">#REF!</definedName>
    <definedName name="FAC01AnnR">#REF!</definedName>
    <definedName name="FAC01Com">#REF!</definedName>
    <definedName name="FAC01Draw">#REF!</definedName>
    <definedName name="FAC01DrawD">#REF!</definedName>
    <definedName name="FAC01Index">#REF!</definedName>
    <definedName name="FAC01Margin">#REF!</definedName>
    <definedName name="FAC01OpFee">#REF!</definedName>
    <definedName name="FAC01OpP">#REF!</definedName>
    <definedName name="FAC01OpR">#REF!</definedName>
    <definedName name="FAC01PayD">#REF!</definedName>
    <definedName name="FAC01Rate">#REF!</definedName>
    <definedName name="FAC01RefiD">#REF!</definedName>
    <definedName name="FAC01size">#REF!</definedName>
    <definedName name="FAC02_">#REF!</definedName>
    <definedName name="FAC02Amount">#REF!</definedName>
    <definedName name="FAC02AnnR">#REF!</definedName>
    <definedName name="FAC02Com">#REF!</definedName>
    <definedName name="FAC02Draw">#REF!</definedName>
    <definedName name="FAC02DrawD">#REF!</definedName>
    <definedName name="FAC02Index">#REF!</definedName>
    <definedName name="FAC02Margin">#REF!</definedName>
    <definedName name="FAC02OpFee">#REF!</definedName>
    <definedName name="FAC02OpP">#REF!</definedName>
    <definedName name="FAC02OpR">#REF!</definedName>
    <definedName name="FAC02PayD">#REF!</definedName>
    <definedName name="FAC02Rate">#REF!</definedName>
    <definedName name="FAC02RefiD">#REF!</definedName>
    <definedName name="FAC02size">#REF!</definedName>
    <definedName name="FAC03_">#REF!</definedName>
    <definedName name="FAC03Amount">#REF!</definedName>
    <definedName name="FAC03AnnR">#REF!</definedName>
    <definedName name="FAC03Com">#REF!</definedName>
    <definedName name="FAC03Draw">#REF!</definedName>
    <definedName name="FAC03DrawD">#REF!</definedName>
    <definedName name="FAC03Index">#REF!</definedName>
    <definedName name="FAC03Margin">#REF!</definedName>
    <definedName name="FAC03OpFee">#REF!</definedName>
    <definedName name="FAC03OpP">#REF!</definedName>
    <definedName name="FAC03OpR">#REF!</definedName>
    <definedName name="FAC03PayD">#REF!</definedName>
    <definedName name="FAC03Rate">#REF!</definedName>
    <definedName name="FAC03RefiD">#REF!</definedName>
    <definedName name="FAC03size">#REF!</definedName>
    <definedName name="FAC04_">#REF!</definedName>
    <definedName name="FAC04Amount">#REF!</definedName>
    <definedName name="FAC04AnnR">#REF!</definedName>
    <definedName name="FAC04Com">#REF!</definedName>
    <definedName name="FAC04Draw">#REF!</definedName>
    <definedName name="FAC04DrawD">#REF!</definedName>
    <definedName name="FAC04Index">#REF!</definedName>
    <definedName name="FAC04Margin">#REF!</definedName>
    <definedName name="FAC04OpFee">#REF!</definedName>
    <definedName name="FAC04OpP">#REF!</definedName>
    <definedName name="FAC04OpR">#REF!</definedName>
    <definedName name="FAC04PayD">#REF!</definedName>
    <definedName name="FAC04Rate">#REF!</definedName>
    <definedName name="FAC04RefiD">#REF!</definedName>
    <definedName name="FAC04size">#REF!</definedName>
    <definedName name="FAC05_">#REF!</definedName>
    <definedName name="FAC05Amount">#REF!</definedName>
    <definedName name="FAC05AnnR">#REF!</definedName>
    <definedName name="FAC05Com">#REF!</definedName>
    <definedName name="FAC05Draw">#REF!</definedName>
    <definedName name="FAC05DrawD">#REF!</definedName>
    <definedName name="FAC05Index">#REF!</definedName>
    <definedName name="FAC05Margin">#REF!</definedName>
    <definedName name="FAC05OpFee">#REF!</definedName>
    <definedName name="FAC05OpP">#REF!</definedName>
    <definedName name="FAC05OpR">#REF!</definedName>
    <definedName name="FAC05PayD">#REF!</definedName>
    <definedName name="FAC05Rate">#REF!</definedName>
    <definedName name="FAC05RefiD">#REF!</definedName>
    <definedName name="FAC05size">#REF!</definedName>
    <definedName name="FAC06_">#REF!</definedName>
    <definedName name="FAC06Amount">#REF!</definedName>
    <definedName name="FAC06AnnR">#REF!</definedName>
    <definedName name="FAC06Com">#REF!</definedName>
    <definedName name="FAC06Draw">#REF!</definedName>
    <definedName name="FAC06DrawD">#REF!</definedName>
    <definedName name="FAC06Index">#REF!</definedName>
    <definedName name="FAC06Margin">#REF!</definedName>
    <definedName name="FAC06OpFee">#REF!</definedName>
    <definedName name="FAC06OpP">#REF!</definedName>
    <definedName name="FAC06OpR">#REF!</definedName>
    <definedName name="FAC06PayD">#REF!</definedName>
    <definedName name="FAC06Rate">#REF!</definedName>
    <definedName name="FAC06RefiD">#REF!</definedName>
    <definedName name="FAC06size">#REF!</definedName>
    <definedName name="FAC07_">#REF!</definedName>
    <definedName name="FAC07Amount">#REF!</definedName>
    <definedName name="FAC07AnnR">#REF!</definedName>
    <definedName name="FAC07Com">#REF!</definedName>
    <definedName name="FAC07Draw">#REF!</definedName>
    <definedName name="FAC07DrawD">#REF!</definedName>
    <definedName name="FAC07Index">#REF!</definedName>
    <definedName name="FAC07Margin">#REF!</definedName>
    <definedName name="FAC07OpFee">#REF!</definedName>
    <definedName name="FAC07OpP">#REF!</definedName>
    <definedName name="FAC07OpR">#REF!</definedName>
    <definedName name="FAC07PayD">#REF!</definedName>
    <definedName name="FAC07Rate">#REF!</definedName>
    <definedName name="FAC07RefiD">#REF!</definedName>
    <definedName name="FAC07size">#REF!</definedName>
    <definedName name="FAC08_">#REF!</definedName>
    <definedName name="FAC08Amount">#REF!</definedName>
    <definedName name="FAC08AnnR">#REF!</definedName>
    <definedName name="FAC08Com">#REF!</definedName>
    <definedName name="FAC08Draw">#REF!</definedName>
    <definedName name="FAC08DrawD">#REF!</definedName>
    <definedName name="FAC08Index">#REF!</definedName>
    <definedName name="FAC08Margin">#REF!</definedName>
    <definedName name="FAC08OpFee">#REF!</definedName>
    <definedName name="FAC08OpP">#REF!</definedName>
    <definedName name="FAC08OpR">#REF!</definedName>
    <definedName name="FAC08PayD">#REF!</definedName>
    <definedName name="FAC08Rate">#REF!</definedName>
    <definedName name="FAC08RefiD">#REF!</definedName>
    <definedName name="FAC08size">#REF!</definedName>
    <definedName name="FAC09_">#REF!</definedName>
    <definedName name="FAC09Amount">#REF!</definedName>
    <definedName name="FAC09AnnR">#REF!</definedName>
    <definedName name="FAC09Com">#REF!</definedName>
    <definedName name="FAC09Draw">#REF!</definedName>
    <definedName name="FAC09DrawD">#REF!</definedName>
    <definedName name="FAC09Index">#REF!</definedName>
    <definedName name="FAC09Margin">#REF!</definedName>
    <definedName name="FAC09OpFee">#REF!</definedName>
    <definedName name="FAC09OpP">#REF!</definedName>
    <definedName name="FAC09OpR">#REF!</definedName>
    <definedName name="FAC09PayD">#REF!</definedName>
    <definedName name="FAC09Rate">#REF!</definedName>
    <definedName name="FAC09RefiD">#REF!</definedName>
    <definedName name="FAC09size">#REF!</definedName>
    <definedName name="FAC10_">#REF!</definedName>
    <definedName name="FAC10Amount">#REF!</definedName>
    <definedName name="FAC10AnnR">#REF!</definedName>
    <definedName name="FAC10Com">#REF!</definedName>
    <definedName name="FAC10Draw">#REF!</definedName>
    <definedName name="FAC10DrawD">#REF!</definedName>
    <definedName name="FAC10Index">#REF!</definedName>
    <definedName name="FAC10Margin">#REF!</definedName>
    <definedName name="FAC10OpFee">#REF!</definedName>
    <definedName name="FAC10OpP">#REF!</definedName>
    <definedName name="FAC10OpR">#REF!</definedName>
    <definedName name="FAC10PayD">#REF!</definedName>
    <definedName name="FAC10Rate">#REF!</definedName>
    <definedName name="FAC10RefiD">#REF!</definedName>
    <definedName name="FAC10size">#REF!</definedName>
    <definedName name="FAC11_">#REF!</definedName>
    <definedName name="FAC11AnnR">#REF!</definedName>
    <definedName name="FAC11Com">#REF!</definedName>
    <definedName name="FAC11Draw">#REF!</definedName>
    <definedName name="FAC11DrawD">#REF!</definedName>
    <definedName name="FAC11Index">#REF!</definedName>
    <definedName name="FAC11Margin">#REF!</definedName>
    <definedName name="FAC11OpFee">#REF!</definedName>
    <definedName name="FAC11OpP">#REF!</definedName>
    <definedName name="FAC11OpR">#REF!</definedName>
    <definedName name="FAC11PayD">#REF!</definedName>
    <definedName name="FAC11Rate">#REF!</definedName>
    <definedName name="FAC11RefiD">#REF!</definedName>
    <definedName name="FAC11size">#REF!</definedName>
    <definedName name="FAC12_">#REF!</definedName>
    <definedName name="FAC12Amount">#REF!</definedName>
    <definedName name="FAC12AnnR">#REF!</definedName>
    <definedName name="FAC12Com">#REF!</definedName>
    <definedName name="FAC12Draw">#REF!</definedName>
    <definedName name="FAC12DrawD">#REF!</definedName>
    <definedName name="FAC12Index">#REF!</definedName>
    <definedName name="FAC12Margin">#REF!</definedName>
    <definedName name="FAC12OpFee">#REF!</definedName>
    <definedName name="FAC12OpP">#REF!</definedName>
    <definedName name="FAC12OpR">#REF!</definedName>
    <definedName name="FAC12PayD">#REF!</definedName>
    <definedName name="FAC12Rate">#REF!</definedName>
    <definedName name="FAC12RefiD">#REF!</definedName>
    <definedName name="FAC12size">#REF!</definedName>
    <definedName name="FAC13_">#REF!</definedName>
    <definedName name="FAC13Amount">#REF!</definedName>
    <definedName name="FAC13AnnR">#REF!</definedName>
    <definedName name="FAC13Com">#REF!</definedName>
    <definedName name="FAC13Draw">#REF!</definedName>
    <definedName name="FAC13DrawD">#REF!</definedName>
    <definedName name="FAC13Index">#REF!</definedName>
    <definedName name="FAC13Margin">#REF!</definedName>
    <definedName name="FAC13OpFee">#REF!</definedName>
    <definedName name="FAC13OpP">#REF!</definedName>
    <definedName name="FAC13OpR">#REF!</definedName>
    <definedName name="FAC13PayD">#REF!</definedName>
    <definedName name="FAC13Rate">#REF!</definedName>
    <definedName name="FAC13RefiD">#REF!</definedName>
    <definedName name="FAC13size">#REF!</definedName>
    <definedName name="FAC14_">#REF!</definedName>
    <definedName name="FAC14Amount">#REF!</definedName>
    <definedName name="FAC14AnnR">#REF!</definedName>
    <definedName name="FAC14Com">#REF!</definedName>
    <definedName name="FAC14Draw">#REF!</definedName>
    <definedName name="FAC14DrawD">#REF!</definedName>
    <definedName name="FAC14Index">#REF!</definedName>
    <definedName name="FAC14Margin">#REF!</definedName>
    <definedName name="FAC14OpFee">#REF!</definedName>
    <definedName name="FAC14OpP">#REF!</definedName>
    <definedName name="FAC14OpR">#REF!</definedName>
    <definedName name="FAC14PayD">#REF!</definedName>
    <definedName name="FAC14Rate">#REF!</definedName>
    <definedName name="FAC14RefiD">#REF!</definedName>
    <definedName name="FAC14size">#REF!</definedName>
    <definedName name="FAC15_">#REF!</definedName>
    <definedName name="FAC15Amount">#REF!</definedName>
    <definedName name="FAC15AnnR">#REF!</definedName>
    <definedName name="FAC15Com">#REF!</definedName>
    <definedName name="FAC15Draw">#REF!</definedName>
    <definedName name="FAC15DrawD">#REF!</definedName>
    <definedName name="FAC15Index">#REF!</definedName>
    <definedName name="FAC15Margin">#REF!</definedName>
    <definedName name="FAC15OpP">#REF!</definedName>
    <definedName name="FAC15OpR">#REF!</definedName>
    <definedName name="FAC15PayD">#REF!</definedName>
    <definedName name="FAC15Rate">#REF!</definedName>
    <definedName name="FAC15RefiD">#REF!</definedName>
    <definedName name="FAC15size">#REF!</definedName>
    <definedName name="FAC16_">#REF!</definedName>
    <definedName name="FAC16Amount">#REF!</definedName>
    <definedName name="FAC16AnnR">#REF!</definedName>
    <definedName name="FAC16Com">#REF!</definedName>
    <definedName name="FAC16Draw">#REF!</definedName>
    <definedName name="FAC16DrawD">#REF!</definedName>
    <definedName name="FAC16Index">#REF!</definedName>
    <definedName name="FAC16Margin">#REF!</definedName>
    <definedName name="FAC16OpFee">#REF!</definedName>
    <definedName name="FAC16OpP">#REF!</definedName>
    <definedName name="FAC16OpR">#REF!</definedName>
    <definedName name="FAC16PayD">#REF!</definedName>
    <definedName name="FAC16Rate">#REF!</definedName>
    <definedName name="FAC16RefiD">#REF!</definedName>
    <definedName name="FAC16size">#REF!</definedName>
    <definedName name="FAC17_">#REF!</definedName>
    <definedName name="FAC17Amount">#REF!</definedName>
    <definedName name="FAC17AnnR">#REF!</definedName>
    <definedName name="FAC17Com">#REF!</definedName>
    <definedName name="FAC17Draw">#REF!</definedName>
    <definedName name="FAC17DrawD">#REF!</definedName>
    <definedName name="FAC17Index">#REF!</definedName>
    <definedName name="FAC17Margin">#REF!</definedName>
    <definedName name="FAC17OpFee">#REF!</definedName>
    <definedName name="FAC17OpP">#REF!</definedName>
    <definedName name="FAC17OpR">#REF!</definedName>
    <definedName name="FAC17PayD">#REF!</definedName>
    <definedName name="FAC17Rate">#REF!</definedName>
    <definedName name="FAC17RefiD">#REF!</definedName>
    <definedName name="FAC17size">#REF!</definedName>
    <definedName name="FAC18_">#REF!</definedName>
    <definedName name="FAC18Amount">#REF!</definedName>
    <definedName name="FAC18AnnR">#REF!</definedName>
    <definedName name="FAC18Com">#REF!</definedName>
    <definedName name="FAC18Draw">#REF!</definedName>
    <definedName name="FAC18DrawD">#REF!</definedName>
    <definedName name="FAC18Index">#REF!</definedName>
    <definedName name="FAC18Margin">#REF!</definedName>
    <definedName name="FAC18OpFee">#REF!</definedName>
    <definedName name="FAC18OpP">#REF!</definedName>
    <definedName name="FAC18OpR">#REF!</definedName>
    <definedName name="FAC18PayD">#REF!</definedName>
    <definedName name="FAC18Rate">#REF!</definedName>
    <definedName name="FAC18RefiD">#REF!</definedName>
    <definedName name="FAC18size">#REF!</definedName>
    <definedName name="FAC19_">#REF!</definedName>
    <definedName name="FAC19Amount">#REF!</definedName>
    <definedName name="FAC19AnnR">#REF!</definedName>
    <definedName name="FAC19Com">#REF!</definedName>
    <definedName name="FAC19Draw">#REF!</definedName>
    <definedName name="FAC19DrawD">#REF!</definedName>
    <definedName name="FAC19Index">#REF!</definedName>
    <definedName name="FAC19Margin">#REF!</definedName>
    <definedName name="FAC19OpP">#REF!</definedName>
    <definedName name="FAC19OpR">#REF!</definedName>
    <definedName name="FAC19PayD">#REF!</definedName>
    <definedName name="FAC19Rate">#REF!</definedName>
    <definedName name="FAC19RefiD">#REF!</definedName>
    <definedName name="FAC19size">#REF!</definedName>
    <definedName name="FAC20_">#REF!</definedName>
    <definedName name="FAC20Amount">#REF!</definedName>
    <definedName name="FAC20AnnR">#REF!</definedName>
    <definedName name="FAC20Com">#REF!</definedName>
    <definedName name="FAC20Draw">#REF!</definedName>
    <definedName name="FAC20DrawD">#REF!</definedName>
    <definedName name="FAC20Index">#REF!</definedName>
    <definedName name="FAC20Margin">#REF!</definedName>
    <definedName name="FAC20OpP">#REF!</definedName>
    <definedName name="FAC20OpR">#REF!</definedName>
    <definedName name="FAC20PayD">#REF!</definedName>
    <definedName name="FAC20Rate">#REF!</definedName>
    <definedName name="FAC20RefiD">#REF!</definedName>
    <definedName name="FAC20size">#REF!</definedName>
    <definedName name="FAC21_">#REF!</definedName>
    <definedName name="FAC21Amount">#REF!</definedName>
    <definedName name="FAC21AnnR">#REF!</definedName>
    <definedName name="FAC21Com">#REF!</definedName>
    <definedName name="FAC21Draw">#REF!</definedName>
    <definedName name="FAC21DrawD">#REF!</definedName>
    <definedName name="FAC21Index">#REF!</definedName>
    <definedName name="FAC21Margin">#REF!</definedName>
    <definedName name="FAC21OpFee">#REF!</definedName>
    <definedName name="FAC21OpP">#REF!</definedName>
    <definedName name="FAC21OpR">#REF!</definedName>
    <definedName name="FAC21PayD">#REF!</definedName>
    <definedName name="FAC21Rate">#REF!</definedName>
    <definedName name="FAC21RefiD">#REF!</definedName>
    <definedName name="FAC21size">#REF!</definedName>
    <definedName name="FAC22_">#REF!</definedName>
    <definedName name="FAC22Amount">#REF!</definedName>
    <definedName name="FAC22AnnR">#REF!</definedName>
    <definedName name="FAC22Com">#REF!</definedName>
    <definedName name="FAC22Draw">#REF!</definedName>
    <definedName name="FAC22DrawD">#REF!</definedName>
    <definedName name="FAC22Index">#REF!</definedName>
    <definedName name="FAC22Margin">#REF!</definedName>
    <definedName name="FAC22OpFee">#REF!</definedName>
    <definedName name="FAC22OpP">#REF!</definedName>
    <definedName name="FAC22OpR">#REF!</definedName>
    <definedName name="FAC22PayD">#REF!</definedName>
    <definedName name="FAC22Rate">#REF!</definedName>
    <definedName name="FAC22RefiD">#REF!</definedName>
    <definedName name="FAC22size">#REF!</definedName>
    <definedName name="FAC23_">#REF!</definedName>
    <definedName name="FAC23Amount">#REF!</definedName>
    <definedName name="FAC23AnnR">#REF!</definedName>
    <definedName name="FAC23Com">#REF!</definedName>
    <definedName name="FAC23Draw">#REF!</definedName>
    <definedName name="FAC23DrawD">#REF!</definedName>
    <definedName name="FAC23Index">#REF!</definedName>
    <definedName name="FAC23Margin">#REF!</definedName>
    <definedName name="FAC23OpFee">#REF!</definedName>
    <definedName name="FAC23OpP">#REF!</definedName>
    <definedName name="FAC23OpR">#REF!</definedName>
    <definedName name="FAC23PayD">#REF!</definedName>
    <definedName name="FAC23Rate">#REF!</definedName>
    <definedName name="FAC23RefiD">#REF!</definedName>
    <definedName name="FAC23size">#REF!</definedName>
    <definedName name="FAC24_">#REF!</definedName>
    <definedName name="FAC24Amount">#REF!</definedName>
    <definedName name="FAC24AnnR">#REF!</definedName>
    <definedName name="FAC24Com">#REF!</definedName>
    <definedName name="FAC24Draw">#REF!</definedName>
    <definedName name="FAC24DrawD">#REF!</definedName>
    <definedName name="FAC24Index">#REF!</definedName>
    <definedName name="FAC24Margin">#REF!</definedName>
    <definedName name="FAC24OpFee">#REF!</definedName>
    <definedName name="FAC24OpP">#REF!</definedName>
    <definedName name="FAC24OpR">#REF!</definedName>
    <definedName name="FAC24PayD">#REF!</definedName>
    <definedName name="FAC24Rate">#REF!</definedName>
    <definedName name="FAC24RefiD">#REF!</definedName>
    <definedName name="FAC24size">#REF!</definedName>
    <definedName name="FAC25_">#REF!</definedName>
    <definedName name="FAC25Amount">#REF!</definedName>
    <definedName name="FAC25AnnR">#REF!</definedName>
    <definedName name="FAC25Com">#REF!</definedName>
    <definedName name="FAC25Draw">#REF!</definedName>
    <definedName name="FAC25DrawD">#REF!</definedName>
    <definedName name="FAC25Index">#REF!</definedName>
    <definedName name="FAC25Margin">#REF!</definedName>
    <definedName name="FAC25OpFee">#REF!</definedName>
    <definedName name="FAC25OpP">#REF!</definedName>
    <definedName name="FAC25OpR">#REF!</definedName>
    <definedName name="FAC25PayD">#REF!</definedName>
    <definedName name="FAC25Rate">#REF!</definedName>
    <definedName name="FAC25RefiD">#REF!</definedName>
    <definedName name="FAC25size">#REF!</definedName>
    <definedName name="FAC26_">#REF!</definedName>
    <definedName name="FAC26Amount">#REF!</definedName>
    <definedName name="FAC26AnnR">#REF!</definedName>
    <definedName name="FAC26Com">#REF!</definedName>
    <definedName name="FAC26Draw">#REF!</definedName>
    <definedName name="FAC26DrawD">#REF!</definedName>
    <definedName name="FAC26Index">#REF!</definedName>
    <definedName name="FAC26Margin">#REF!</definedName>
    <definedName name="FAC26OpFee">#REF!</definedName>
    <definedName name="FAC26OpP">#REF!</definedName>
    <definedName name="FAC26OpR">#REF!</definedName>
    <definedName name="FAC26PayD">#REF!</definedName>
    <definedName name="FAC26Rate">#REF!</definedName>
    <definedName name="FAC26RefiD">#REF!</definedName>
    <definedName name="FAC26size">#REF!</definedName>
    <definedName name="FAC27_">#REF!</definedName>
    <definedName name="FAC27Amount">#REF!</definedName>
    <definedName name="FAC27AnnR">#REF!</definedName>
    <definedName name="FAC27Com">#REF!</definedName>
    <definedName name="FAC27Draw">#REF!</definedName>
    <definedName name="FAC27DrawD">#REF!</definedName>
    <definedName name="FAC27Index">#REF!</definedName>
    <definedName name="FAC27Margin">#REF!</definedName>
    <definedName name="FAC27OpFee">#REF!</definedName>
    <definedName name="FAC27OpP">#REF!</definedName>
    <definedName name="FAC27OpR">#REF!</definedName>
    <definedName name="FAC27PayD">#REF!</definedName>
    <definedName name="FAC27Rate">#REF!</definedName>
    <definedName name="FAC27RefiD">#REF!</definedName>
    <definedName name="FAC27size">#REF!</definedName>
    <definedName name="FAC28_">#REF!</definedName>
    <definedName name="FAC28Amount">#REF!</definedName>
    <definedName name="FAC28AnnR">#REF!</definedName>
    <definedName name="FAC28Com">#REF!</definedName>
    <definedName name="FAC28Draw">#REF!</definedName>
    <definedName name="FAC28DrawD">#REF!</definedName>
    <definedName name="FAC28Index">#REF!</definedName>
    <definedName name="FAC28Margin">#REF!</definedName>
    <definedName name="FAC28OpFee">#REF!</definedName>
    <definedName name="FAC28OpP">#REF!</definedName>
    <definedName name="FAC28OpR">#REF!</definedName>
    <definedName name="FAC28PayD">#REF!</definedName>
    <definedName name="FAC28Rate">#REF!</definedName>
    <definedName name="FAC28RefiD">#REF!</definedName>
    <definedName name="FAC28size">#REF!</definedName>
    <definedName name="FAC29_">#REF!</definedName>
    <definedName name="FAC29Amount">#REF!</definedName>
    <definedName name="FAC29AnnR">#REF!</definedName>
    <definedName name="FAC29Com">#REF!</definedName>
    <definedName name="FAC29Draw">#REF!</definedName>
    <definedName name="FAC29DrawD">#REF!</definedName>
    <definedName name="FAC29Index">#REF!</definedName>
    <definedName name="FAC29Margin">#REF!</definedName>
    <definedName name="FAC29OpFee">#REF!</definedName>
    <definedName name="FAC29OpP">#REF!</definedName>
    <definedName name="FAC29OpR">#REF!</definedName>
    <definedName name="FAC29PayD">#REF!</definedName>
    <definedName name="FAC29Rate">#REF!</definedName>
    <definedName name="FAC29RefiD">#REF!</definedName>
    <definedName name="FAC29size">#REF!</definedName>
    <definedName name="FAC30_">#REF!</definedName>
    <definedName name="FAC30Amount">#REF!</definedName>
    <definedName name="FAC30AnnR">#REF!</definedName>
    <definedName name="FAC30Com">#REF!</definedName>
    <definedName name="FAC30Draw">#REF!</definedName>
    <definedName name="FAC30DrawD">#REF!</definedName>
    <definedName name="FAC30Index">#REF!</definedName>
    <definedName name="FAC30Margin">#REF!</definedName>
    <definedName name="FAC30OpP">#REF!</definedName>
    <definedName name="FAC30OpR">#REF!</definedName>
    <definedName name="FAC30PayD">#REF!</definedName>
    <definedName name="FAC30Rate">#REF!</definedName>
    <definedName name="FAC30RefiD">#REF!</definedName>
    <definedName name="FAC30size">#REF!</definedName>
    <definedName name="FAC31_">#REF!</definedName>
    <definedName name="FAC31Amount">#REF!</definedName>
    <definedName name="FAC31AnnR">#REF!</definedName>
    <definedName name="FAC31Com">#REF!</definedName>
    <definedName name="FAC31Draw">#REF!</definedName>
    <definedName name="FAC31DrawD">#REF!</definedName>
    <definedName name="FAC31Index">#REF!</definedName>
    <definedName name="FAC31Margin">#REF!</definedName>
    <definedName name="FAC31OpP">#REF!</definedName>
    <definedName name="FAC31OpR">#REF!</definedName>
    <definedName name="FAC31PayD">#REF!</definedName>
    <definedName name="FAC31Rate">#REF!</definedName>
    <definedName name="FAC31RefiD">#REF!</definedName>
    <definedName name="FAC31size">#REF!</definedName>
    <definedName name="FAC32_">#REF!</definedName>
    <definedName name="FAC32Amount">#REF!</definedName>
    <definedName name="FAC32AnnR">#REF!</definedName>
    <definedName name="FAC32Com">#REF!</definedName>
    <definedName name="FAC32Draw">#REF!</definedName>
    <definedName name="FAC32DrawD">#REF!</definedName>
    <definedName name="FAC32Index">#REF!</definedName>
    <definedName name="FAC32Margin">#REF!</definedName>
    <definedName name="FAC32OpFee">#REF!</definedName>
    <definedName name="FAC32OpP">#REF!</definedName>
    <definedName name="FAC32OpR">#REF!</definedName>
    <definedName name="FAC32PayD">#REF!</definedName>
    <definedName name="FAC32Rate">#REF!</definedName>
    <definedName name="FAC32RefiD">#REF!</definedName>
    <definedName name="FAC32size">#REF!</definedName>
    <definedName name="FAC33_">#REF!</definedName>
    <definedName name="FAC33Amount">#REF!</definedName>
    <definedName name="FAC33AnnR">#REF!</definedName>
    <definedName name="FAC33Com">#REF!</definedName>
    <definedName name="FAC33Draw">#REF!</definedName>
    <definedName name="FAC33DrawD">#REF!</definedName>
    <definedName name="FAC33Index">#REF!</definedName>
    <definedName name="FAC33Margin">#REF!</definedName>
    <definedName name="FAC33OpFee">#REF!</definedName>
    <definedName name="FAC33OpP">#REF!</definedName>
    <definedName name="FAC33OpR">#REF!</definedName>
    <definedName name="FAC33PayD">#REF!</definedName>
    <definedName name="FAC33Rate">#REF!</definedName>
    <definedName name="FAC33RefiD">#REF!</definedName>
    <definedName name="FAC33size">#REF!</definedName>
    <definedName name="FAC34_">#REF!</definedName>
    <definedName name="FAC34Amount">#REF!</definedName>
    <definedName name="FAC34AnnR">#REF!</definedName>
    <definedName name="FAC34Com">#REF!</definedName>
    <definedName name="FAC34Draw">#REF!</definedName>
    <definedName name="FAC34DrawD">#REF!</definedName>
    <definedName name="FAC34Index">#REF!</definedName>
    <definedName name="FAC34Margin">#REF!</definedName>
    <definedName name="FAC34OpP">#REF!</definedName>
    <definedName name="FAC34OpR">#REF!</definedName>
    <definedName name="FAC34PayD">#REF!</definedName>
    <definedName name="FAC34Rate">#REF!</definedName>
    <definedName name="FAC34RefiD">#REF!</definedName>
    <definedName name="FAC34size">#REF!</definedName>
    <definedName name="FAC35_">#REF!</definedName>
    <definedName name="FAC35Amount">#REF!</definedName>
    <definedName name="FAC35AnnR">#REF!</definedName>
    <definedName name="FAC35Com">#REF!</definedName>
    <definedName name="FAC35Draw">#REF!</definedName>
    <definedName name="FAC35DrawD">#REF!</definedName>
    <definedName name="FAC35Index">#REF!</definedName>
    <definedName name="FAC35Margin">#REF!</definedName>
    <definedName name="FAC35OpP">#REF!</definedName>
    <definedName name="FAC35OpR">#REF!</definedName>
    <definedName name="FAC35PayD">#REF!</definedName>
    <definedName name="FAC35Rate">#REF!</definedName>
    <definedName name="FAC35RefiD">#REF!</definedName>
    <definedName name="FAC35size">#REF!</definedName>
    <definedName name="ff" hidden="1">{#N/A,#N/A,FALSE,"PRJCTED MNTHLY QTY's"}</definedName>
    <definedName name="fffff" hidden="1">{#N/A,#N/A,FALSE,"PRJCTED QTRLY QTY's"}</definedName>
    <definedName name="fg" localSheetId="5" hidden="1">{#N/A,#N/A,FALSE,"TMCOMP96";#N/A,#N/A,FALSE,"MAT96";#N/A,#N/A,FALSE,"FANDA96";#N/A,#N/A,FALSE,"INTRAN96";#N/A,#N/A,FALSE,"NAA9697";#N/A,#N/A,FALSE,"ECWEBB";#N/A,#N/A,FALSE,"MFT96";#N/A,#N/A,FALSE,"CTrecon"}</definedName>
    <definedName name="fg" localSheetId="8"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5" hidden="1">{#N/A,#N/A,FALSE,"TMCOMP96";#N/A,#N/A,FALSE,"MAT96";#N/A,#N/A,FALSE,"FANDA96";#N/A,#N/A,FALSE,"INTRAN96";#N/A,#N/A,FALSE,"NAA9697";#N/A,#N/A,FALSE,"ECWEBB";#N/A,#N/A,FALSE,"MFT96";#N/A,#N/A,FALSE,"CTrecon"}</definedName>
    <definedName name="fgfd" localSheetId="8"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inYearEnd">[1]Scen_Mgr!$H$151</definedName>
    <definedName name="FinYrEnd">#REF!</definedName>
    <definedName name="Fixed">"Fixed"</definedName>
    <definedName name="Floorspace" hidden="1">{"Linkages",#N/A,TRUE,"Linkages";"Finassum",#N/A,TRUE,"Linkages";"insto_returns",#N/A,TRUE,"Insto Returns";"BAA",#N/A,TRUE,"BAA Returns";"impact_fin",#N/A,TRUE,"Impact on BAA";"ratios",#N/A,TRUE,"Key Ratios";"annual_data",#N/A,TRUE,"Annual Data"}</definedName>
    <definedName name="FX01_">#REF!</definedName>
    <definedName name="FX01Amount">#REF!</definedName>
    <definedName name="FX01AnnR">#REF!</definedName>
    <definedName name="FX01Cur">#REF!</definedName>
    <definedName name="FX01CXSAnnP">#REF!</definedName>
    <definedName name="FX01CXSIndex">#REF!</definedName>
    <definedName name="FX01CXSOpP">#REF!</definedName>
    <definedName name="FX01CXSOpR">#REF!</definedName>
    <definedName name="FX01CXSRate">#REF!</definedName>
    <definedName name="FX01DrawD">#REF!</definedName>
    <definedName name="FX01FX">#REF!</definedName>
    <definedName name="FX01Index">#REF!</definedName>
    <definedName name="FX01Margin">#REF!</definedName>
    <definedName name="FX01OpP">#REF!</definedName>
    <definedName name="FX01OpR">#REF!</definedName>
    <definedName name="FX01Rate">#REF!</definedName>
    <definedName name="FX01RefiD">#REF!</definedName>
    <definedName name="FX02_">#REF!</definedName>
    <definedName name="FX02Amount">#REF!</definedName>
    <definedName name="FX02AnnR">#REF!</definedName>
    <definedName name="FX02Cur">#REF!</definedName>
    <definedName name="FX02CXSAnnP">#REF!</definedName>
    <definedName name="FX02CXSIndex">#REF!</definedName>
    <definedName name="FX02CXSOpP">#REF!</definedName>
    <definedName name="FX02CXSOpR">#REF!</definedName>
    <definedName name="FX02CXSRate">#REF!</definedName>
    <definedName name="FX02DrawD">#REF!</definedName>
    <definedName name="FX02FX">#REF!</definedName>
    <definedName name="FX02Index">#REF!</definedName>
    <definedName name="FX02Margin">#REF!</definedName>
    <definedName name="FX02OpP">#REF!</definedName>
    <definedName name="FX02OpR">#REF!</definedName>
    <definedName name="FX02Rate">#REF!</definedName>
    <definedName name="FX02RefiD">#REF!</definedName>
    <definedName name="FX03_">#REF!</definedName>
    <definedName name="FX03Amount">#REF!</definedName>
    <definedName name="FX03AnnR">#REF!</definedName>
    <definedName name="FX03Cur">#REF!</definedName>
    <definedName name="FX03CXSAnnP">#REF!</definedName>
    <definedName name="FX03CXSIndex">#REF!</definedName>
    <definedName name="FX03CXSOpP">#REF!</definedName>
    <definedName name="FX03CXSOpR">#REF!</definedName>
    <definedName name="FX03CXSRate">#REF!</definedName>
    <definedName name="FX03DrawD">#REF!</definedName>
    <definedName name="FX03FX">#REF!</definedName>
    <definedName name="FX03Index">#REF!</definedName>
    <definedName name="FX03Margin">#REF!</definedName>
    <definedName name="FX03OpP">#REF!</definedName>
    <definedName name="FX03OpR">#REF!</definedName>
    <definedName name="FX03Rate">#REF!</definedName>
    <definedName name="FX03RefiD">#REF!</definedName>
    <definedName name="FX04_">#REF!</definedName>
    <definedName name="FX04Amount">#REF!</definedName>
    <definedName name="FX04AnnR">#REF!</definedName>
    <definedName name="FX04Cur">#REF!</definedName>
    <definedName name="FX04CXSAnnP">#REF!</definedName>
    <definedName name="FX04CXSIndex">#REF!</definedName>
    <definedName name="FX04CXSOpP">#REF!</definedName>
    <definedName name="FX04CXSOpR">#REF!</definedName>
    <definedName name="FX04CXSRate">#REF!</definedName>
    <definedName name="FX04DrawD">#REF!</definedName>
    <definedName name="FX04FX">#REF!</definedName>
    <definedName name="FX04Index">#REF!</definedName>
    <definedName name="FX04Margin">#REF!</definedName>
    <definedName name="FX04OpP">#REF!</definedName>
    <definedName name="FX04OpR">#REF!</definedName>
    <definedName name="FX04Rate">#REF!</definedName>
    <definedName name="FX04RefiD">#REF!</definedName>
    <definedName name="FX05_">#REF!</definedName>
    <definedName name="FX05Amount">#REF!</definedName>
    <definedName name="FX05AnnR">#REF!</definedName>
    <definedName name="FX05Cur">#REF!</definedName>
    <definedName name="FX05CXSAnnP">#REF!</definedName>
    <definedName name="FX05CXSIndex">#REF!</definedName>
    <definedName name="FX05CXSOpP">#REF!</definedName>
    <definedName name="FX05CXSOpR">#REF!</definedName>
    <definedName name="FX05CXSRate">#REF!</definedName>
    <definedName name="FX05DrawD">#REF!</definedName>
    <definedName name="FX05FX">#REF!</definedName>
    <definedName name="FX05Index">#REF!</definedName>
    <definedName name="FX05Margin">#REF!</definedName>
    <definedName name="FX05OpP">#REF!</definedName>
    <definedName name="FX05OpR">#REF!</definedName>
    <definedName name="FX05Rate">#REF!</definedName>
    <definedName name="FX05RefiD">#REF!</definedName>
    <definedName name="FX06_">#REF!</definedName>
    <definedName name="FX06Amount">#REF!</definedName>
    <definedName name="FX06AnnR">#REF!</definedName>
    <definedName name="FX06Cur">#REF!</definedName>
    <definedName name="FX06CXSAnnP">#REF!</definedName>
    <definedName name="FX06CXSIndex">#REF!</definedName>
    <definedName name="FX06CXSOpP">#REF!</definedName>
    <definedName name="FX06CXSOpR">#REF!</definedName>
    <definedName name="FX06CXSRate">#REF!</definedName>
    <definedName name="FX06DrawD">#REF!</definedName>
    <definedName name="FX06FX">#REF!</definedName>
    <definedName name="FX06Index">#REF!</definedName>
    <definedName name="FX06Margin">#REF!</definedName>
    <definedName name="FX06OpP">#REF!</definedName>
    <definedName name="FX06OpR">#REF!</definedName>
    <definedName name="FX06Rate">#REF!</definedName>
    <definedName name="FX06RefiD">#REF!</definedName>
    <definedName name="FX07_">#REF!</definedName>
    <definedName name="FX07Amount">#REF!</definedName>
    <definedName name="FX07AnnR">#REF!</definedName>
    <definedName name="FX07Cur">#REF!</definedName>
    <definedName name="FX07CXSAnnP">#REF!</definedName>
    <definedName name="FX07CXSIndex">#REF!</definedName>
    <definedName name="FX07CXSOpP">#REF!</definedName>
    <definedName name="FX07CXSOpR">#REF!</definedName>
    <definedName name="FX07CXSRate">#REF!</definedName>
    <definedName name="FX07DrawD">#REF!</definedName>
    <definedName name="FX07FX">#REF!</definedName>
    <definedName name="FX07Index">#REF!</definedName>
    <definedName name="FX07Margin">#REF!</definedName>
    <definedName name="FX07OpP">#REF!</definedName>
    <definedName name="FX07OpR">#REF!</definedName>
    <definedName name="FX07Rate">#REF!</definedName>
    <definedName name="FX07RefiD">#REF!</definedName>
    <definedName name="FX08_">#REF!</definedName>
    <definedName name="FX08Amount">#REF!</definedName>
    <definedName name="FX08AnnR">#REF!</definedName>
    <definedName name="FX08Cur">#REF!</definedName>
    <definedName name="FX08CXSAnnP">#REF!</definedName>
    <definedName name="FX08CXSIndex">#REF!</definedName>
    <definedName name="FX08CXSOpP">#REF!</definedName>
    <definedName name="FX08CXSOpR">#REF!</definedName>
    <definedName name="FX08CXSRate">#REF!</definedName>
    <definedName name="FX08DrawD">#REF!</definedName>
    <definedName name="FX08FX">#REF!</definedName>
    <definedName name="FX08Index">#REF!</definedName>
    <definedName name="FX08Margin">#REF!</definedName>
    <definedName name="FX08OpP">#REF!</definedName>
    <definedName name="FX08OpR">#REF!</definedName>
    <definedName name="FX08Rate">#REF!</definedName>
    <definedName name="FX08RefiD">#REF!</definedName>
    <definedName name="FX09_">#REF!</definedName>
    <definedName name="FX09Amount">#REF!</definedName>
    <definedName name="FX09AnnR">#REF!</definedName>
    <definedName name="FX09Cur">#REF!</definedName>
    <definedName name="FX09CXSAnnP">#REF!</definedName>
    <definedName name="FX09CXSIndex">#REF!</definedName>
    <definedName name="FX09CXSOpP">#REF!</definedName>
    <definedName name="FX09CXSOpR">#REF!</definedName>
    <definedName name="FX09CXSRate">#REF!</definedName>
    <definedName name="FX09DrawD">#REF!</definedName>
    <definedName name="FX09FX">#REF!</definedName>
    <definedName name="FX09Index">#REF!</definedName>
    <definedName name="FX09Margin">#REF!</definedName>
    <definedName name="FX09OpP">#REF!</definedName>
    <definedName name="FX09OpR">#REF!</definedName>
    <definedName name="FX09Rate">#REF!</definedName>
    <definedName name="FX09RefiD">#REF!</definedName>
    <definedName name="FX10_">#REF!</definedName>
    <definedName name="FX10Amount">#REF!</definedName>
    <definedName name="FX10AnnR">#REF!</definedName>
    <definedName name="FX10Cur">#REF!</definedName>
    <definedName name="FX10CXSAnnP">#REF!</definedName>
    <definedName name="FX10CXSIndex">#REF!</definedName>
    <definedName name="FX10CXSOpP">#REF!</definedName>
    <definedName name="FX10CXSOpR">#REF!</definedName>
    <definedName name="FX10CXSRate">#REF!</definedName>
    <definedName name="FX10DrawD">#REF!</definedName>
    <definedName name="FX10FX">#REF!</definedName>
    <definedName name="FX10Index">#REF!</definedName>
    <definedName name="FX10Margin">#REF!</definedName>
    <definedName name="FX10OpP">#REF!</definedName>
    <definedName name="FX10OpR">#REF!</definedName>
    <definedName name="FX10Rate">#REF!</definedName>
    <definedName name="FX10RefiD">#REF!</definedName>
    <definedName name="FX11_">#REF!</definedName>
    <definedName name="FX11Amount">#REF!</definedName>
    <definedName name="FX11AnnR">#REF!</definedName>
    <definedName name="FX11Cur">#REF!</definedName>
    <definedName name="FX11CXSAnnP">#REF!</definedName>
    <definedName name="FX11CXSIndex">#REF!</definedName>
    <definedName name="FX11CXSOpP">#REF!</definedName>
    <definedName name="FX11CXSOpR">#REF!</definedName>
    <definedName name="FX11CXSRate">#REF!</definedName>
    <definedName name="FX11DrawD">#REF!</definedName>
    <definedName name="FX11FX">#REF!</definedName>
    <definedName name="FX11Index">#REF!</definedName>
    <definedName name="FX11Margin">#REF!</definedName>
    <definedName name="FX11OpP">#REF!</definedName>
    <definedName name="FX11OpR">#REF!</definedName>
    <definedName name="FX11Rate">#REF!</definedName>
    <definedName name="FX11RefiD">#REF!</definedName>
    <definedName name="FX12_">#REF!</definedName>
    <definedName name="FX12Amount">#REF!</definedName>
    <definedName name="FX12AnnR">#REF!</definedName>
    <definedName name="FX12Cur">#REF!</definedName>
    <definedName name="FX12CXSAnnP">#REF!</definedName>
    <definedName name="FX12CXSIndex">#REF!</definedName>
    <definedName name="FX12CXSOpP">#REF!</definedName>
    <definedName name="FX12CXSOpR">#REF!</definedName>
    <definedName name="FX12CXSRate">#REF!</definedName>
    <definedName name="FX12DrawD">#REF!</definedName>
    <definedName name="FX12FX">#REF!</definedName>
    <definedName name="FX12Index">#REF!</definedName>
    <definedName name="FX12Margin">#REF!</definedName>
    <definedName name="FX12OpP">#REF!</definedName>
    <definedName name="FX12OpR">#REF!</definedName>
    <definedName name="FX12Rate">#REF!</definedName>
    <definedName name="FX12RefiD">#REF!</definedName>
    <definedName name="FX13_">#REF!</definedName>
    <definedName name="FX13Amount">#REF!</definedName>
    <definedName name="FX13AnnR">#REF!</definedName>
    <definedName name="FX13Cur">#REF!</definedName>
    <definedName name="FX13CXSAnnP">#REF!</definedName>
    <definedName name="FX13CXSIndex">#REF!</definedName>
    <definedName name="FX13CXSOpP">#REF!</definedName>
    <definedName name="FX13CXSOpR">#REF!</definedName>
    <definedName name="FX13CXSRate">#REF!</definedName>
    <definedName name="FX13DrawD">#REF!</definedName>
    <definedName name="FX13FX">#REF!</definedName>
    <definedName name="FX13Index">#REF!</definedName>
    <definedName name="FX13Margin">#REF!</definedName>
    <definedName name="FX13OpP">#REF!</definedName>
    <definedName name="FX13OpR">#REF!</definedName>
    <definedName name="FX13Rate">#REF!</definedName>
    <definedName name="FX13RefiD">#REF!</definedName>
    <definedName name="FX14_">#REF!</definedName>
    <definedName name="FX14Amount">#REF!</definedName>
    <definedName name="FX14AnnR">#REF!</definedName>
    <definedName name="FX14Cur">#REF!</definedName>
    <definedName name="FX14CXSAnnP">#REF!</definedName>
    <definedName name="FX14CXSIndex">#REF!</definedName>
    <definedName name="FX14CXSOpP">#REF!</definedName>
    <definedName name="FX14CXSOpR">#REF!</definedName>
    <definedName name="FX14CXSRate">#REF!</definedName>
    <definedName name="FX14DrawD">#REF!</definedName>
    <definedName name="FX14FX">#REF!</definedName>
    <definedName name="FX14Index">#REF!</definedName>
    <definedName name="FX14Margin">#REF!</definedName>
    <definedName name="FX14OpP">#REF!</definedName>
    <definedName name="FX14OpR">#REF!</definedName>
    <definedName name="FX14Rate">#REF!</definedName>
    <definedName name="FX14RefiD">#REF!</definedName>
    <definedName name="FX15_">#REF!</definedName>
    <definedName name="FX15Amount">#REF!</definedName>
    <definedName name="FX15AnnR">#REF!</definedName>
    <definedName name="FX15Cur">#REF!</definedName>
    <definedName name="FX15CXSAnnP">#REF!</definedName>
    <definedName name="FX15CXSIndex">#REF!</definedName>
    <definedName name="FX15CXSOpP">#REF!</definedName>
    <definedName name="FX15CXSOpR">#REF!</definedName>
    <definedName name="FX15CXSRate">#REF!</definedName>
    <definedName name="FX15DrawD">#REF!</definedName>
    <definedName name="FX15FX">#REF!</definedName>
    <definedName name="FX15Index">#REF!</definedName>
    <definedName name="FX15Margin">#REF!</definedName>
    <definedName name="FX15OpP">#REF!</definedName>
    <definedName name="FX15OpR">#REF!</definedName>
    <definedName name="FX15Rate">#REF!</definedName>
    <definedName name="FX15RefiD">#REF!</definedName>
    <definedName name="FX16_">#REF!</definedName>
    <definedName name="FX16Amount">#REF!</definedName>
    <definedName name="FX16AnnR">#REF!</definedName>
    <definedName name="FX16Cur">#REF!</definedName>
    <definedName name="FX16CXSAnnP">#REF!</definedName>
    <definedName name="FX16CXSIndex">#REF!</definedName>
    <definedName name="FX16CXSOpP">#REF!</definedName>
    <definedName name="FX16CXSOpR">#REF!</definedName>
    <definedName name="FX16CXSRate">#REF!</definedName>
    <definedName name="FX16DrawD">#REF!</definedName>
    <definedName name="FX16FX">#REF!</definedName>
    <definedName name="FX16Index">#REF!</definedName>
    <definedName name="FX16Margin">#REF!</definedName>
    <definedName name="FX16OpP">#REF!</definedName>
    <definedName name="FX16OpR">#REF!</definedName>
    <definedName name="FX16Rate">#REF!</definedName>
    <definedName name="FX16RefiD">#REF!</definedName>
    <definedName name="FX17_">#REF!</definedName>
    <definedName name="FX17Amount">#REF!</definedName>
    <definedName name="FX17AnnR">#REF!</definedName>
    <definedName name="FX17Cur">#REF!</definedName>
    <definedName name="FX17CXSAnnP">#REF!</definedName>
    <definedName name="FX17CXSIndex">#REF!</definedName>
    <definedName name="FX17CXSOpP">#REF!</definedName>
    <definedName name="FX17CXSOpR">#REF!</definedName>
    <definedName name="FX17CXSRate">#REF!</definedName>
    <definedName name="FX17DrawD">#REF!</definedName>
    <definedName name="FX17FX">#REF!</definedName>
    <definedName name="FX17Index">#REF!</definedName>
    <definedName name="FX17Margin">#REF!</definedName>
    <definedName name="FX17OpP">#REF!</definedName>
    <definedName name="FX17OpR">#REF!</definedName>
    <definedName name="FX17Rate">#REF!</definedName>
    <definedName name="FX17RefiD">#REF!</definedName>
    <definedName name="FX18_">#REF!</definedName>
    <definedName name="FX18Amount">#REF!</definedName>
    <definedName name="FX18AnnR">#REF!</definedName>
    <definedName name="FX18Cur">#REF!</definedName>
    <definedName name="FX18CXSAnnP">#REF!</definedName>
    <definedName name="FX18CXSIndex">#REF!</definedName>
    <definedName name="FX18CXSOpP">#REF!</definedName>
    <definedName name="FX18CXSOpR">#REF!</definedName>
    <definedName name="FX18CXSRate">#REF!</definedName>
    <definedName name="FX18DrawD">#REF!</definedName>
    <definedName name="FX18FX">#REF!</definedName>
    <definedName name="FX18Index">#REF!</definedName>
    <definedName name="FX18Margin">#REF!</definedName>
    <definedName name="FX18OpP">#REF!</definedName>
    <definedName name="FX18OpR">#REF!</definedName>
    <definedName name="FX18Rate">#REF!</definedName>
    <definedName name="FX18RefiD">#REF!</definedName>
    <definedName name="FX19_">#REF!</definedName>
    <definedName name="FX19Amount">#REF!</definedName>
    <definedName name="FX19AnnR">#REF!</definedName>
    <definedName name="FX19Cur">#REF!</definedName>
    <definedName name="FX19CXSAnnP">#REF!</definedName>
    <definedName name="FX19CXSIndex">#REF!</definedName>
    <definedName name="FX19CXSOpP">#REF!</definedName>
    <definedName name="FX19CXSOpR">#REF!</definedName>
    <definedName name="FX19CXSRate">#REF!</definedName>
    <definedName name="FX19DrawD">#REF!</definedName>
    <definedName name="FX19FX">#REF!</definedName>
    <definedName name="FX19Index">#REF!</definedName>
    <definedName name="FX19Margin">#REF!</definedName>
    <definedName name="FX19OpP">#REF!</definedName>
    <definedName name="FX19OpR">#REF!</definedName>
    <definedName name="FX19Rate">#REF!</definedName>
    <definedName name="FX19RefiD">#REF!</definedName>
    <definedName name="FX20_">#REF!</definedName>
    <definedName name="FX20Amount">#REF!</definedName>
    <definedName name="FX20AnnR">#REF!</definedName>
    <definedName name="FX20Cur">#REF!</definedName>
    <definedName name="FX20CXSAnnP">#REF!</definedName>
    <definedName name="FX20CXSIndex">#REF!</definedName>
    <definedName name="FX20CXSOpP">#REF!</definedName>
    <definedName name="FX20CXSOpR">#REF!</definedName>
    <definedName name="FX20CXSRate">#REF!</definedName>
    <definedName name="FX20DrawD">#REF!</definedName>
    <definedName name="FX20FX">#REF!</definedName>
    <definedName name="FX20Index">#REF!</definedName>
    <definedName name="FX20Margin">#REF!</definedName>
    <definedName name="FX20OpP">#REF!</definedName>
    <definedName name="FX20OpR">#REF!</definedName>
    <definedName name="FX20Rate">#REF!</definedName>
    <definedName name="FX20RefiD">#REF!</definedName>
    <definedName name="FX21_">#REF!</definedName>
    <definedName name="FX21Amount">#REF!</definedName>
    <definedName name="FX21AnnR">#REF!</definedName>
    <definedName name="FX21Cur">#REF!</definedName>
    <definedName name="FX21CXSAnnP">#REF!</definedName>
    <definedName name="FX21CXSIndex">#REF!</definedName>
    <definedName name="FX21CXSOpP">#REF!</definedName>
    <definedName name="FX21CXSOpR">#REF!</definedName>
    <definedName name="FX21CXSRate">#REF!</definedName>
    <definedName name="FX21DrawD">#REF!</definedName>
    <definedName name="FX21FX">#REF!</definedName>
    <definedName name="FX21Index">#REF!</definedName>
    <definedName name="FX21Margin">#REF!</definedName>
    <definedName name="FX21OpP">#REF!</definedName>
    <definedName name="FX21OpR">#REF!</definedName>
    <definedName name="FX21Rate">#REF!</definedName>
    <definedName name="FX21RefiD">#REF!</definedName>
    <definedName name="FX22_">#REF!</definedName>
    <definedName name="FX22Amount">#REF!</definedName>
    <definedName name="FX22AnnR">#REF!</definedName>
    <definedName name="FX22Cur">#REF!</definedName>
    <definedName name="FX22CXSAnnP">#REF!</definedName>
    <definedName name="FX22CXSIndex">#REF!</definedName>
    <definedName name="FX22CXSOpP">#REF!</definedName>
    <definedName name="FX22CXSOpR">#REF!</definedName>
    <definedName name="FX22CXSRate">#REF!</definedName>
    <definedName name="FX22DrawD">#REF!</definedName>
    <definedName name="FX22FX">#REF!</definedName>
    <definedName name="FX22Index">#REF!</definedName>
    <definedName name="FX22Margin">#REF!</definedName>
    <definedName name="FX22OpP">#REF!</definedName>
    <definedName name="FX22OpR">#REF!</definedName>
    <definedName name="FX22Rate">#REF!</definedName>
    <definedName name="FX22RefiD">#REF!</definedName>
    <definedName name="FX23_">#REF!</definedName>
    <definedName name="FX23Amount">#REF!</definedName>
    <definedName name="FX23AnnR">#REF!</definedName>
    <definedName name="FX23Cur">#REF!</definedName>
    <definedName name="FX23CXSAnnP">#REF!</definedName>
    <definedName name="FX23CXSIndex">#REF!</definedName>
    <definedName name="FX23CXSOpP">#REF!</definedName>
    <definedName name="FX23CXSOpR">#REF!</definedName>
    <definedName name="FX23CXSRate">#REF!</definedName>
    <definedName name="FX23DrawD">#REF!</definedName>
    <definedName name="FX23FX">#REF!</definedName>
    <definedName name="FX23Index">#REF!</definedName>
    <definedName name="FX23Margin">#REF!</definedName>
    <definedName name="FX23OpP">#REF!</definedName>
    <definedName name="FX23OpR">#REF!</definedName>
    <definedName name="FX23Rate">#REF!</definedName>
    <definedName name="FX23RefiD">#REF!</definedName>
    <definedName name="FX24_">#REF!</definedName>
    <definedName name="FX24Amount">#REF!</definedName>
    <definedName name="FX24AnnR">#REF!</definedName>
    <definedName name="FX24Cur">#REF!</definedName>
    <definedName name="FX24CXSAnnP">#REF!</definedName>
    <definedName name="FX24CXSIndex">#REF!</definedName>
    <definedName name="FX24CXSOpP">#REF!</definedName>
    <definedName name="FX24CXSOpR">#REF!</definedName>
    <definedName name="FX24CXSRate">#REF!</definedName>
    <definedName name="FX24DrawD">#REF!</definedName>
    <definedName name="FX24FX">#REF!</definedName>
    <definedName name="FX24Index">#REF!</definedName>
    <definedName name="FX24Margin">#REF!</definedName>
    <definedName name="FX24OpP">#REF!</definedName>
    <definedName name="FX24OpR">#REF!</definedName>
    <definedName name="FX24Rate">#REF!</definedName>
    <definedName name="FX24RefiD">#REF!</definedName>
    <definedName name="FX25_">#REF!</definedName>
    <definedName name="FX25Amount">#REF!</definedName>
    <definedName name="FX25AnnR">#REF!</definedName>
    <definedName name="FX25Cur">#REF!</definedName>
    <definedName name="FX25CXSAnnP">#REF!</definedName>
    <definedName name="FX25CXSIndex">#REF!</definedName>
    <definedName name="FX25CXSOpP">#REF!</definedName>
    <definedName name="FX25CXSOpR">#REF!</definedName>
    <definedName name="FX25CXSRate">#REF!</definedName>
    <definedName name="FX25DrawD">#REF!</definedName>
    <definedName name="FX25FX">#REF!</definedName>
    <definedName name="FX25Index">#REF!</definedName>
    <definedName name="FX25Margin">#REF!</definedName>
    <definedName name="FX25OpP">#REF!</definedName>
    <definedName name="FX25OpR">#REF!</definedName>
    <definedName name="FX25Rate">#REF!</definedName>
    <definedName name="FX25RefiD">#REF!</definedName>
    <definedName name="FX26_">#REF!</definedName>
    <definedName name="FX26Amount">#REF!</definedName>
    <definedName name="FX26AnnR">#REF!</definedName>
    <definedName name="FX26Cur">#REF!</definedName>
    <definedName name="FX26CXSAnnP">#REF!</definedName>
    <definedName name="FX26CXSIndex">#REF!</definedName>
    <definedName name="FX26CXSOpP">#REF!</definedName>
    <definedName name="FX26CXSOpR">#REF!</definedName>
    <definedName name="FX26CXSRate">#REF!</definedName>
    <definedName name="FX26DrawD">#REF!</definedName>
    <definedName name="FX26FX">#REF!</definedName>
    <definedName name="FX26Index">#REF!</definedName>
    <definedName name="FX26Margin">#REF!</definedName>
    <definedName name="FX26OpP">#REF!</definedName>
    <definedName name="FX26OpR">#REF!</definedName>
    <definedName name="FX26Rate">#REF!</definedName>
    <definedName name="FX26RefiD">#REF!</definedName>
    <definedName name="FX27_">#REF!</definedName>
    <definedName name="FX27Amount">#REF!</definedName>
    <definedName name="FX27AnnR">#REF!</definedName>
    <definedName name="FX27Cur">#REF!</definedName>
    <definedName name="FX27CXSAnnP">#REF!</definedName>
    <definedName name="FX27CXSIndex">#REF!</definedName>
    <definedName name="FX27CXSOpP">#REF!</definedName>
    <definedName name="FX27CXSOpR">#REF!</definedName>
    <definedName name="FX27CXSRate">#REF!</definedName>
    <definedName name="FX27DrawD">#REF!</definedName>
    <definedName name="FX27FX">#REF!</definedName>
    <definedName name="FX27Index">#REF!</definedName>
    <definedName name="FX27Margin">#REF!</definedName>
    <definedName name="FX27OpP">#REF!</definedName>
    <definedName name="FX27OpR">#REF!</definedName>
    <definedName name="FX27Rate">#REF!</definedName>
    <definedName name="FX27RefiD">#REF!</definedName>
    <definedName name="FX28_">#REF!</definedName>
    <definedName name="FX28Amount">#REF!</definedName>
    <definedName name="FX28AnnR">#REF!</definedName>
    <definedName name="FX28Cur">#REF!</definedName>
    <definedName name="FX28CXSAnnP">#REF!</definedName>
    <definedName name="FX28CXSIndex">#REF!</definedName>
    <definedName name="FX28CXSOpP">#REF!</definedName>
    <definedName name="FX28CXSOpR">#REF!</definedName>
    <definedName name="FX28CXSRate">#REF!</definedName>
    <definedName name="FX28DrawD">#REF!</definedName>
    <definedName name="FX28FX">#REF!</definedName>
    <definedName name="FX28Index">#REF!</definedName>
    <definedName name="FX28Margin">#REF!</definedName>
    <definedName name="FX28OpP">#REF!</definedName>
    <definedName name="FX28OpR">#REF!</definedName>
    <definedName name="FX28Rate">#REF!</definedName>
    <definedName name="FX28RefiD">#REF!</definedName>
    <definedName name="FX29_">#REF!</definedName>
    <definedName name="FX29Amount">#REF!</definedName>
    <definedName name="FX29AnnR">#REF!</definedName>
    <definedName name="FX29Cur">#REF!</definedName>
    <definedName name="FX29CXSAnnP">#REF!</definedName>
    <definedName name="FX29CXSIndex">#REF!</definedName>
    <definedName name="FX29CXSOpP">#REF!</definedName>
    <definedName name="FX29CXSOpR">#REF!</definedName>
    <definedName name="FX29CXSRate">#REF!</definedName>
    <definedName name="FX29DrawD">#REF!</definedName>
    <definedName name="FX29FX">#REF!</definedName>
    <definedName name="FX29Index">#REF!</definedName>
    <definedName name="FX29Margin">#REF!</definedName>
    <definedName name="FX29OpP">#REF!</definedName>
    <definedName name="FX29OpR">#REF!</definedName>
    <definedName name="FX29Rate">#REF!</definedName>
    <definedName name="FX29RefiD">#REF!</definedName>
    <definedName name="FX30_">#REF!</definedName>
    <definedName name="FX30Amount">#REF!</definedName>
    <definedName name="FX30AnnR">#REF!</definedName>
    <definedName name="FX30Cur">#REF!</definedName>
    <definedName name="FX30CXSAnnP">#REF!</definedName>
    <definedName name="FX30CXSIndex">#REF!</definedName>
    <definedName name="FX30CXSOpP">#REF!</definedName>
    <definedName name="FX30CXSOpR">#REF!</definedName>
    <definedName name="FX30CXSRate">#REF!</definedName>
    <definedName name="FX30DrawD">#REF!</definedName>
    <definedName name="FX30FX">#REF!</definedName>
    <definedName name="FX30Index">#REF!</definedName>
    <definedName name="FX30Margin">#REF!</definedName>
    <definedName name="FX30OpP">#REF!</definedName>
    <definedName name="FX30OpR">#REF!</definedName>
    <definedName name="FX30Rate">#REF!</definedName>
    <definedName name="FX30RefiD">#REF!</definedName>
    <definedName name="FX31_">#REF!</definedName>
    <definedName name="FX31Amount">#REF!</definedName>
    <definedName name="FX31AnnR">#REF!</definedName>
    <definedName name="FX31Cur">#REF!</definedName>
    <definedName name="FX31CXSAnnP">#REF!</definedName>
    <definedName name="FX31CXSIndex">#REF!</definedName>
    <definedName name="FX31CXSOpP">#REF!</definedName>
    <definedName name="FX31CXSOpR">#REF!</definedName>
    <definedName name="FX31CXSRate">#REF!</definedName>
    <definedName name="FX31DrawD">#REF!</definedName>
    <definedName name="FX31FX">#REF!</definedName>
    <definedName name="FX31Index">#REF!</definedName>
    <definedName name="FX31Margin">#REF!</definedName>
    <definedName name="FX31OpP">#REF!</definedName>
    <definedName name="FX31OpR">#REF!</definedName>
    <definedName name="FX31Rate">#REF!</definedName>
    <definedName name="FX31RefiD">#REF!</definedName>
    <definedName name="FX32_">#REF!</definedName>
    <definedName name="FX32Amount">#REF!</definedName>
    <definedName name="FX32AnnR">#REF!</definedName>
    <definedName name="FX32Cur">#REF!</definedName>
    <definedName name="FX32CXSAnnP">#REF!</definedName>
    <definedName name="FX32CXSIndex">#REF!</definedName>
    <definedName name="FX32CXSOpP">#REF!</definedName>
    <definedName name="FX32CXSOpR">#REF!</definedName>
    <definedName name="FX32CXSRate">#REF!</definedName>
    <definedName name="FX32DrawD">#REF!</definedName>
    <definedName name="FX32FX">#REF!</definedName>
    <definedName name="FX32Index">#REF!</definedName>
    <definedName name="FX32Margin">#REF!</definedName>
    <definedName name="FX32OpP">#REF!</definedName>
    <definedName name="FX32OpR">#REF!</definedName>
    <definedName name="FX32Rate">#REF!</definedName>
    <definedName name="FX32RefiD">#REF!</definedName>
    <definedName name="FX33_">#REF!</definedName>
    <definedName name="FX33Amount">#REF!</definedName>
    <definedName name="FX33AnnR">#REF!</definedName>
    <definedName name="FX33Cur">#REF!</definedName>
    <definedName name="FX33CXSAnnP">#REF!</definedName>
    <definedName name="FX33CXSIndex">#REF!</definedName>
    <definedName name="FX33CXSOpP">#REF!</definedName>
    <definedName name="FX33CXSOpR">#REF!</definedName>
    <definedName name="FX33CXSRate">#REF!</definedName>
    <definedName name="FX33DrawD">#REF!</definedName>
    <definedName name="FX33FX">#REF!</definedName>
    <definedName name="FX33Index">#REF!</definedName>
    <definedName name="FX33Margin">#REF!</definedName>
    <definedName name="FX33OpP">#REF!</definedName>
    <definedName name="FX33OpR">#REF!</definedName>
    <definedName name="FX33Rate">#REF!</definedName>
    <definedName name="FX33RefiD">#REF!</definedName>
    <definedName name="FX34_">#REF!</definedName>
    <definedName name="FX34Amount">#REF!</definedName>
    <definedName name="FX34AnnR">#REF!</definedName>
    <definedName name="FX34Cur">#REF!</definedName>
    <definedName name="FX34CXSAnnP">#REF!</definedName>
    <definedName name="FX34CXSIndex">#REF!</definedName>
    <definedName name="FX34CXSOpP">#REF!</definedName>
    <definedName name="FX34CXSOpR">#REF!</definedName>
    <definedName name="FX34CXSRate">#REF!</definedName>
    <definedName name="FX34DrawD">#REF!</definedName>
    <definedName name="FX34FX">#REF!</definedName>
    <definedName name="FX34Index">#REF!</definedName>
    <definedName name="FX34Margin">#REF!</definedName>
    <definedName name="FX34OpP">#REF!</definedName>
    <definedName name="FX34OpR">#REF!</definedName>
    <definedName name="FX34Rate">#REF!</definedName>
    <definedName name="FX34RefiD">#REF!</definedName>
    <definedName name="FX35_">#REF!</definedName>
    <definedName name="FX35Amount">#REF!</definedName>
    <definedName name="FX35AnnR">#REF!</definedName>
    <definedName name="FX35Cur">#REF!</definedName>
    <definedName name="FX35CXSAnnP">#REF!</definedName>
    <definedName name="FX35CXSIndex">#REF!</definedName>
    <definedName name="FX35CXSOpP">#REF!</definedName>
    <definedName name="FX35CXSOpR">#REF!</definedName>
    <definedName name="FX35CXSRate">#REF!</definedName>
    <definedName name="FX35DrawD">#REF!</definedName>
    <definedName name="FX35FX">#REF!</definedName>
    <definedName name="FX35Index">#REF!</definedName>
    <definedName name="FX35Margin">#REF!</definedName>
    <definedName name="FX35OpP">#REF!</definedName>
    <definedName name="FX35OpR">#REF!</definedName>
    <definedName name="FX35Rate">#REF!</definedName>
    <definedName name="FX35RefiD">#REF!</definedName>
    <definedName name="ghj" localSheetId="5" hidden="1">{#N/A,#N/A,FALSE,"TMCOMP96";#N/A,#N/A,FALSE,"MAT96";#N/A,#N/A,FALSE,"FANDA96";#N/A,#N/A,FALSE,"INTRAN96";#N/A,#N/A,FALSE,"NAA9697";#N/A,#N/A,FALSE,"ECWEBB";#N/A,#N/A,FALSE,"MFT96";#N/A,#N/A,FALSE,"CTrecon"}</definedName>
    <definedName name="ghj" localSheetId="8"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jk" hidden="1">{#N/A,#N/A,FALSE,"DI 2 YEAR MASTER SCHEDULE"}</definedName>
    <definedName name="GVKey">"010411-01"</definedName>
    <definedName name="gwge" hidden="1">#REF!</definedName>
    <definedName name="H7StartYear">[1]Scen_Mgr!$H$147</definedName>
    <definedName name="H8EndDate">[1]Scen_Mgr!$H$149</definedName>
    <definedName name="H8StartDate">[1]Scen_Mgr!$H$148</definedName>
    <definedName name="Heathrow_Valution_Model">#REF!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n.Delete015" hidden="1">#REF!,#REF!,#REF!,#REF!,#REF!</definedName>
    <definedName name="hn.ModelVersion" hidden="1">1</definedName>
    <definedName name="hn.NoUpload" hidden="1">0</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FRS_FV" hidden="1">{"'Anteilsliste'!$A$1:$K$199"}</definedName>
    <definedName name="ILD01_">#REF!</definedName>
    <definedName name="ILD01Amount">#REF!</definedName>
    <definedName name="ILD01AnnR">#REF!</definedName>
    <definedName name="ILD01DrawD">#REF!</definedName>
    <definedName name="ILD01Index">#REF!</definedName>
    <definedName name="ILD01Margin">#REF!</definedName>
    <definedName name="ILD01NxtRPI">#REF!</definedName>
    <definedName name="ILD01OpA">#REF!</definedName>
    <definedName name="ILD01OpP">#REF!</definedName>
    <definedName name="ILD01OpR">#REF!</definedName>
    <definedName name="ILD01OpRPI">#REF!</definedName>
    <definedName name="ILD01Rate">#REF!</definedName>
    <definedName name="ILD01RefiD">#REF!</definedName>
    <definedName name="ILD01StartRPI">#REF!</definedName>
    <definedName name="ILD02_">#REF!</definedName>
    <definedName name="ILD02Amount">#REF!</definedName>
    <definedName name="ILD02AnnR">#REF!</definedName>
    <definedName name="ILD02DrawD">#REF!</definedName>
    <definedName name="ILD02Index">#REF!</definedName>
    <definedName name="ILD02Margin">#REF!</definedName>
    <definedName name="ILD02NxtRPI">#REF!</definedName>
    <definedName name="ILD02OpA">#REF!</definedName>
    <definedName name="ILD02OpP">#REF!</definedName>
    <definedName name="ILD02OpR">#REF!</definedName>
    <definedName name="ILD02OpRPI">#REF!</definedName>
    <definedName name="ILD02Rate">#REF!</definedName>
    <definedName name="ILD02RefiD">#REF!</definedName>
    <definedName name="ILD02StartRPI">#REF!</definedName>
    <definedName name="ILD03_">#REF!</definedName>
    <definedName name="ILD03Amount">#REF!</definedName>
    <definedName name="ILD03AnnR">#REF!</definedName>
    <definedName name="ILD03DrawD">#REF!</definedName>
    <definedName name="ILD03Index">#REF!</definedName>
    <definedName name="ILD03Margin">#REF!</definedName>
    <definedName name="ILD03NxtRPI">#REF!</definedName>
    <definedName name="ILD03OpA">#REF!</definedName>
    <definedName name="ILD03OpP">#REF!</definedName>
    <definedName name="ILD03OpR">#REF!</definedName>
    <definedName name="ILD03OpRPI">#REF!</definedName>
    <definedName name="ILD03Rate">#REF!</definedName>
    <definedName name="ILD03RefiD">#REF!</definedName>
    <definedName name="ILD03StartRPI">#REF!</definedName>
    <definedName name="ILD04_">#REF!</definedName>
    <definedName name="ILD04Amount">#REF!</definedName>
    <definedName name="ILD04AnnR">#REF!</definedName>
    <definedName name="ILD04DrawD">#REF!</definedName>
    <definedName name="ILD04Index">#REF!</definedName>
    <definedName name="ILD04Margin">#REF!</definedName>
    <definedName name="ILD04NxtRPI">#REF!</definedName>
    <definedName name="ILD04OpA">#REF!</definedName>
    <definedName name="ILD04OpP">#REF!</definedName>
    <definedName name="ILD04OpR">#REF!</definedName>
    <definedName name="ILD04OpRPI">#REF!</definedName>
    <definedName name="ILD04Rate">#REF!</definedName>
    <definedName name="ILD04RefiD">#REF!</definedName>
    <definedName name="ILD04StartRPI">#REF!</definedName>
    <definedName name="ILD05_">#REF!</definedName>
    <definedName name="ILD05Amount">#REF!</definedName>
    <definedName name="ILD05AnnR">#REF!</definedName>
    <definedName name="ILD05DrawD">#REF!</definedName>
    <definedName name="ILD05Index">#REF!</definedName>
    <definedName name="ILD05Margin">#REF!</definedName>
    <definedName name="ILD05NxtRPI">#REF!</definedName>
    <definedName name="ILD05OpA">#REF!</definedName>
    <definedName name="ILD05OpP">#REF!</definedName>
    <definedName name="ILD05OpR">#REF!</definedName>
    <definedName name="ILD05OpRPI">#REF!</definedName>
    <definedName name="ILD05Rate">#REF!</definedName>
    <definedName name="ILD05RefiD">#REF!</definedName>
    <definedName name="ILD05StartRPI">#REF!</definedName>
    <definedName name="ILD06_">#REF!</definedName>
    <definedName name="ILD06Amount">#REF!</definedName>
    <definedName name="ILD06AnnR">#REF!</definedName>
    <definedName name="ILD06DrawD">#REF!</definedName>
    <definedName name="ILD06Index">#REF!</definedName>
    <definedName name="ILD06Margin">#REF!</definedName>
    <definedName name="ILD06NxtRPI">#REF!</definedName>
    <definedName name="ILD06OpA">#REF!</definedName>
    <definedName name="ILD06OpP">#REF!</definedName>
    <definedName name="ILD06OpR">#REF!</definedName>
    <definedName name="ILD06OpRPI">#REF!</definedName>
    <definedName name="ILD06Rate">#REF!</definedName>
    <definedName name="ILD06RefiD">#REF!</definedName>
    <definedName name="ILD06StartRPI">#REF!</definedName>
    <definedName name="ILD07_">#REF!</definedName>
    <definedName name="ILD07Amount">#REF!</definedName>
    <definedName name="ILD07AnnR">#REF!</definedName>
    <definedName name="ILD07DrawD">#REF!</definedName>
    <definedName name="ILD07Index">#REF!</definedName>
    <definedName name="ILD07Margin">#REF!</definedName>
    <definedName name="ILD07NxtRPI">#REF!</definedName>
    <definedName name="ILD07OpA">#REF!</definedName>
    <definedName name="ILD07OpP">#REF!</definedName>
    <definedName name="ILD07OpR">#REF!</definedName>
    <definedName name="ILD07OpRPI">#REF!</definedName>
    <definedName name="ILD07Rate">#REF!</definedName>
    <definedName name="ILD07RefiD">#REF!</definedName>
    <definedName name="ILD07StartRPI">#REF!</definedName>
    <definedName name="ILD08_">#REF!</definedName>
    <definedName name="ILD08Amount">#REF!</definedName>
    <definedName name="ILD08AnnR">#REF!</definedName>
    <definedName name="ILD08DrawD">#REF!</definedName>
    <definedName name="ILD08Index">#REF!</definedName>
    <definedName name="ILD08Margin">#REF!</definedName>
    <definedName name="ILD08NxtRPI">#REF!</definedName>
    <definedName name="ILD08OpA">#REF!</definedName>
    <definedName name="ILD08OpP">#REF!</definedName>
    <definedName name="ILD08OpR">#REF!</definedName>
    <definedName name="ILD08OpRPI">#REF!</definedName>
    <definedName name="ILD08Rate">#REF!</definedName>
    <definedName name="ILD08RefiD">#REF!</definedName>
    <definedName name="ILD08StartRPI">#REF!</definedName>
    <definedName name="ILD09_">#REF!</definedName>
    <definedName name="ILD09Amount">#REF!</definedName>
    <definedName name="ILD09AnnR">#REF!</definedName>
    <definedName name="ILD09DrawD">#REF!</definedName>
    <definedName name="ILD09Index">#REF!</definedName>
    <definedName name="ILD09Margin">#REF!</definedName>
    <definedName name="ILD09NxtRPI">#REF!</definedName>
    <definedName name="ILD09OpA">#REF!</definedName>
    <definedName name="ILD09OpP">#REF!</definedName>
    <definedName name="ILD09OpR">#REF!</definedName>
    <definedName name="ILD09OpRPI">#REF!</definedName>
    <definedName name="ILD09Rate">#REF!</definedName>
    <definedName name="ILD09RefiD">#REF!</definedName>
    <definedName name="ILD09StartRPI">#REF!</definedName>
    <definedName name="ILD10_">#REF!</definedName>
    <definedName name="ILD10Amount">#REF!</definedName>
    <definedName name="ILD10AnnR">#REF!</definedName>
    <definedName name="ILD10DrawD">#REF!</definedName>
    <definedName name="ILD10Index">#REF!</definedName>
    <definedName name="ILD10Margin">#REF!</definedName>
    <definedName name="ILD10NxtRPI">#REF!</definedName>
    <definedName name="ILD10OpA">#REF!</definedName>
    <definedName name="ILD10OpR">#REF!</definedName>
    <definedName name="ILD10OpRPI">#REF!</definedName>
    <definedName name="ILD10Rate">#REF!</definedName>
    <definedName name="ILD10RefiD">#REF!</definedName>
    <definedName name="ILD10StartRPI">#REF!</definedName>
    <definedName name="ILD11_">#REF!</definedName>
    <definedName name="ILD11Amount">#REF!</definedName>
    <definedName name="ILD11AnnR">#REF!</definedName>
    <definedName name="ILD11DrawD">#REF!</definedName>
    <definedName name="ILD11Index">#REF!</definedName>
    <definedName name="ILD11Margin">#REF!</definedName>
    <definedName name="ILD11NxtRPI">#REF!</definedName>
    <definedName name="ILD11OpA">#REF!</definedName>
    <definedName name="ILD11OpP">#REF!</definedName>
    <definedName name="ILD11OpR">#REF!</definedName>
    <definedName name="ILD11OpRPI">#REF!</definedName>
    <definedName name="ILD11Rate">#REF!</definedName>
    <definedName name="ILD11RefiD">#REF!</definedName>
    <definedName name="ILD11StartRPI">#REF!</definedName>
    <definedName name="ILD12_">#REF!</definedName>
    <definedName name="ILD12Amount">#REF!</definedName>
    <definedName name="ILD12AnnR">#REF!</definedName>
    <definedName name="ILD12DrawD">#REF!</definedName>
    <definedName name="ILD12Index">#REF!</definedName>
    <definedName name="ILD12Margin">#REF!</definedName>
    <definedName name="ILD12NxtRPI">#REF!</definedName>
    <definedName name="ILD12OpA">#REF!</definedName>
    <definedName name="ILD12OpP">#REF!</definedName>
    <definedName name="ILD12OpR">#REF!</definedName>
    <definedName name="ILD12OpRPI">#REF!</definedName>
    <definedName name="ILD12Rate">#REF!</definedName>
    <definedName name="ILD12RefiD">#REF!</definedName>
    <definedName name="ILD12StartRPI">#REF!</definedName>
    <definedName name="ILD13_">#REF!</definedName>
    <definedName name="ILD13Amount">#REF!</definedName>
    <definedName name="ILD13AnnR">#REF!</definedName>
    <definedName name="ILD13DrawD">#REF!</definedName>
    <definedName name="ILD13Index">#REF!</definedName>
    <definedName name="ILD13Margin">#REF!</definedName>
    <definedName name="ILD13NxtRPI">#REF!</definedName>
    <definedName name="ILD13OpA">#REF!</definedName>
    <definedName name="ILD13OpP">#REF!</definedName>
    <definedName name="ILD13OpR">#REF!</definedName>
    <definedName name="ILD13OpRPI">#REF!</definedName>
    <definedName name="ILD13Rate">#REF!</definedName>
    <definedName name="ILD13RefiD">#REF!</definedName>
    <definedName name="ILD13StartRPI">#REF!</definedName>
    <definedName name="ILD14_">#REF!</definedName>
    <definedName name="ILD14Amount">#REF!</definedName>
    <definedName name="ILD14AnnR">#REF!</definedName>
    <definedName name="ILD14DrawD">#REF!</definedName>
    <definedName name="ILD14Index">#REF!</definedName>
    <definedName name="ILD14Margin">#REF!</definedName>
    <definedName name="ILD14NxtRPI">#REF!</definedName>
    <definedName name="ILD14OpA">#REF!</definedName>
    <definedName name="ILD14OpP">#REF!</definedName>
    <definedName name="ILD14OpR">#REF!</definedName>
    <definedName name="ILD14OpRPI">#REF!</definedName>
    <definedName name="ILD14Rate">#REF!</definedName>
    <definedName name="ILD14RefiD">#REF!</definedName>
    <definedName name="ILD14StartRPI">#REF!</definedName>
    <definedName name="ILD15_">#REF!</definedName>
    <definedName name="ILD15Amount">#REF!</definedName>
    <definedName name="ILD15AnnR">#REF!</definedName>
    <definedName name="ILD15DrawD">#REF!</definedName>
    <definedName name="ILD15Index">#REF!</definedName>
    <definedName name="ILD15Margin">#REF!</definedName>
    <definedName name="ILD15NxtRPI">#REF!</definedName>
    <definedName name="ILD15OpA">#REF!</definedName>
    <definedName name="ILD15OpP">#REF!</definedName>
    <definedName name="ILD15OpR">#REF!</definedName>
    <definedName name="ILD15OpRPI">#REF!</definedName>
    <definedName name="ILD15Rate">#REF!</definedName>
    <definedName name="ILD15RefiD">#REF!</definedName>
    <definedName name="ILD15StartRPI">#REF!</definedName>
    <definedName name="ILD16_">#REF!</definedName>
    <definedName name="ILD16Amount">#REF!</definedName>
    <definedName name="ILD16AnnR">#REF!</definedName>
    <definedName name="ILD16DrawD">#REF!</definedName>
    <definedName name="ILD16Index">#REF!</definedName>
    <definedName name="ILD16Margin">#REF!</definedName>
    <definedName name="ILD16NxtRPI">#REF!</definedName>
    <definedName name="ILD16OpA">#REF!</definedName>
    <definedName name="ILD16OpP">#REF!</definedName>
    <definedName name="ILD16OpR">#REF!</definedName>
    <definedName name="ILD16OpRPI">#REF!</definedName>
    <definedName name="ILD16Rate">#REF!</definedName>
    <definedName name="ILD16RefiD">#REF!</definedName>
    <definedName name="ILD16StartRPI">#REF!</definedName>
    <definedName name="ILD17_">#REF!</definedName>
    <definedName name="ILD17Amount">#REF!</definedName>
    <definedName name="ILD17AnnR">#REF!</definedName>
    <definedName name="ILD17DrawD">#REF!</definedName>
    <definedName name="ILD17Index">#REF!</definedName>
    <definedName name="ILD17Margin">#REF!</definedName>
    <definedName name="ILD17NxtRPI">#REF!</definedName>
    <definedName name="ILD17OpA">#REF!</definedName>
    <definedName name="ILD17OpP">#REF!</definedName>
    <definedName name="ILD17OpR">#REF!</definedName>
    <definedName name="ILD17OpRPI">#REF!</definedName>
    <definedName name="ILD17Rate">#REF!</definedName>
    <definedName name="ILD17RefiD">#REF!</definedName>
    <definedName name="ILD17StartRPI">#REF!</definedName>
    <definedName name="ILD18_">#REF!</definedName>
    <definedName name="ILD18Amount">#REF!</definedName>
    <definedName name="ILD18AnnR">#REF!</definedName>
    <definedName name="ILD18DrawD">#REF!</definedName>
    <definedName name="ILD18Index">#REF!</definedName>
    <definedName name="ILD18Margin">#REF!</definedName>
    <definedName name="ILD18NxtRPI">#REF!</definedName>
    <definedName name="ILD18OpA">#REF!</definedName>
    <definedName name="ILD18OpP">#REF!</definedName>
    <definedName name="ILD18OpR">#REF!</definedName>
    <definedName name="ILD18OpRPI">#REF!</definedName>
    <definedName name="ILD18Rate">#REF!</definedName>
    <definedName name="ILD18RefiD">#REF!</definedName>
    <definedName name="ILD18StartRPI">#REF!</definedName>
    <definedName name="ILD19_">#REF!</definedName>
    <definedName name="ILD19Amount">#REF!</definedName>
    <definedName name="ILD19AnnR">#REF!</definedName>
    <definedName name="ILD19DrawD">#REF!</definedName>
    <definedName name="ILD19Index">#REF!</definedName>
    <definedName name="ILD19Margin">#REF!</definedName>
    <definedName name="ILD19NxtRPI">#REF!</definedName>
    <definedName name="ILD19OpA">#REF!</definedName>
    <definedName name="ILD19OpP">#REF!</definedName>
    <definedName name="ILD19OpR">#REF!</definedName>
    <definedName name="ILD19OpRPI">#REF!</definedName>
    <definedName name="ILD19Rate">#REF!</definedName>
    <definedName name="ILD19RefiD">#REF!</definedName>
    <definedName name="ILD19StartRPI">#REF!</definedName>
    <definedName name="ILD20_">#REF!</definedName>
    <definedName name="ILD20Amount">#REF!</definedName>
    <definedName name="ILD20AnnR">#REF!</definedName>
    <definedName name="ILD20DrawD">#REF!</definedName>
    <definedName name="ILD20Index">#REF!</definedName>
    <definedName name="ILD20Margin">#REF!</definedName>
    <definedName name="ILD20NxtRPI">#REF!</definedName>
    <definedName name="ILD20OpA">#REF!</definedName>
    <definedName name="ILD20OpP">#REF!</definedName>
    <definedName name="ILD20OpR">#REF!</definedName>
    <definedName name="ILD20OpRPI">#REF!</definedName>
    <definedName name="ILD20Rate">#REF!</definedName>
    <definedName name="ILD20RefiD">#REF!</definedName>
    <definedName name="ILD20StartRPI">#REF!</definedName>
    <definedName name="ILD21_">#REF!</definedName>
    <definedName name="ILD21Amount">#REF!</definedName>
    <definedName name="ILD21AnnR">#REF!</definedName>
    <definedName name="ILD21DrawD">#REF!</definedName>
    <definedName name="ILD21Index">#REF!</definedName>
    <definedName name="ILD21Margin">#REF!</definedName>
    <definedName name="ILD21NxtRPI">#REF!</definedName>
    <definedName name="ILD21OpA">#REF!</definedName>
    <definedName name="ILD21OpP">#REF!</definedName>
    <definedName name="ILD21OpR">#REF!</definedName>
    <definedName name="ILD21OpRPI">#REF!</definedName>
    <definedName name="ILD21Rate">#REF!</definedName>
    <definedName name="ILD21RefiD">#REF!</definedName>
    <definedName name="ILD21StartRPI">#REF!</definedName>
    <definedName name="ILD22_">#REF!</definedName>
    <definedName name="ILD22Amount">#REF!</definedName>
    <definedName name="ILD22AnnR">#REF!</definedName>
    <definedName name="ILD22DrawD">#REF!</definedName>
    <definedName name="ILD22Index">#REF!</definedName>
    <definedName name="ILD22Margin">#REF!</definedName>
    <definedName name="ILD22NxtRPI">#REF!</definedName>
    <definedName name="ILD22OpA">#REF!</definedName>
    <definedName name="ILD22OpP">#REF!</definedName>
    <definedName name="ILD22OpR">#REF!</definedName>
    <definedName name="ILD22OpRPI">#REF!</definedName>
    <definedName name="ILD22Rate">#REF!</definedName>
    <definedName name="ILD22RefiD">#REF!</definedName>
    <definedName name="ILD22StartRPI">#REF!</definedName>
    <definedName name="ILD23_">#REF!</definedName>
    <definedName name="ILD23Amount">#REF!</definedName>
    <definedName name="ILD23AnnR">#REF!</definedName>
    <definedName name="ILD23DrawD">#REF!</definedName>
    <definedName name="ILD23Index">#REF!</definedName>
    <definedName name="ILD23Margin">#REF!</definedName>
    <definedName name="ILD23NxtRPI">#REF!</definedName>
    <definedName name="ILD23OpA">#REF!</definedName>
    <definedName name="ILD23OpP">#REF!</definedName>
    <definedName name="ILD23OpR">#REF!</definedName>
    <definedName name="ILD23OpRPI">#REF!</definedName>
    <definedName name="ILD23Rate">#REF!</definedName>
    <definedName name="ILD23RefiD">#REF!</definedName>
    <definedName name="ILD23StartRPI">#REF!</definedName>
    <definedName name="ILD24_">#REF!</definedName>
    <definedName name="ILD24Amount">#REF!</definedName>
    <definedName name="ILD24AnnR">#REF!</definedName>
    <definedName name="ILD24DrawD">#REF!</definedName>
    <definedName name="ILD24Index">#REF!</definedName>
    <definedName name="ILD24Margin">#REF!</definedName>
    <definedName name="ILD24NxtRPI">#REF!</definedName>
    <definedName name="ILD24OpA">#REF!</definedName>
    <definedName name="ILD24OpP">#REF!</definedName>
    <definedName name="ILD24OpR">#REF!</definedName>
    <definedName name="ILD24OpRPI">#REF!</definedName>
    <definedName name="ILD24Rate">#REF!</definedName>
    <definedName name="ILD24RefiD">#REF!</definedName>
    <definedName name="ILD24StartRPI">#REF!</definedName>
    <definedName name="ILD25_">#REF!</definedName>
    <definedName name="ILD25Amount">#REF!</definedName>
    <definedName name="ILD25AnnR">#REF!</definedName>
    <definedName name="ILD25DrawD">#REF!</definedName>
    <definedName name="ILD25Index">#REF!</definedName>
    <definedName name="ILD25Margin">#REF!</definedName>
    <definedName name="ILD25NxtRPI">#REF!</definedName>
    <definedName name="ILD25OpA">#REF!</definedName>
    <definedName name="ILD25OpP">#REF!</definedName>
    <definedName name="ILD25OpR">#REF!</definedName>
    <definedName name="ILD25OpRPI">#REF!</definedName>
    <definedName name="ILD25Rate">#REF!</definedName>
    <definedName name="ILD25RefiD">#REF!</definedName>
    <definedName name="ILD25StartRPI">#REF!</definedName>
    <definedName name="InflationAdjustment">[1]Scen_Mgr!$H$156</definedName>
    <definedName name="Interest_income">#REF!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NNUAL_DIVIDEND" hidden="1">"c229"</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CAPEX_BR" hidden="1">"c111"</definedName>
    <definedName name="IQ_CASH_DIVIDENDS_NET_INCOME_FDIC" hidden="1">"c6738"</definedName>
    <definedName name="IQ_CASH_IN_PROCESS_FDIC" hidden="1">"c6386"</definedName>
    <definedName name="IQ_CCE_FDIC" hidden="1">"c6296"</definedName>
    <definedName name="IQ_CH">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LASSB_OUTSTANDING_BS_DATE" hidden="1">"c1972"</definedName>
    <definedName name="IQ_CLASSB_OUTSTANDING_FILING_DATE" hidden="1">"c1974"</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V_RATE" hidden="1">"c2192"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GROWTH_1" hidden="1">"c157"</definedName>
    <definedName name="IQ_EBIT_GROWTH_2" hidden="1">"c161"</definedName>
    <definedName name="IQ_EBITDA_10K" hidden="1">"IQ_EBITDA_10K"</definedName>
    <definedName name="IQ_EBITDA_10Q" hidden="1">"IQ_EBITDA_10Q"</definedName>
    <definedName name="IQ_EBITDA_10Q1" hidden="1">"IQ_EBITDA_10Q1"</definedName>
    <definedName name="IQ_EBITDA_GROWTH_1" hidden="1">"c156"</definedName>
    <definedName name="IQ_EBITDA_GROWTH_2" hidden="1">"c160"</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EST_1" hidden="1">"c189"</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EPS_SURPRISE" hidden="1">"c1635"</definedName>
    <definedName name="IQ_ESTIMATED_ASSESSABLE_DEPOSITS_FDIC" hidden="1">"c6490"</definedName>
    <definedName name="IQ_ESTIMATED_INSURED_DEPOSITS_FDIC" hidden="1">"c6491"</definedName>
    <definedName name="IQ_EV_OVER_REVENUE_EST" hidden="1">"c165"</definedName>
    <definedName name="IQ_EV_OVER_REVENUE_EST_1" hidden="1">"c166"</definedName>
    <definedName name="IQ_EXPENSE_CODE_">9610001</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H">100000</definedName>
    <definedName name="IQ_FHLB_ADVANCES_FDIC" hidden="1">"c6366"</definedName>
    <definedName name="IQ_FHLB_DUE_AFTER_FIVE" hidden="1">"c2086"</definedName>
    <definedName name="IQ_FIDUCIARY_ACTIVITIES_FDIC" hidden="1">"c6571"</definedName>
    <definedName name="IQ_FIFETEEN_YEAR_FIXED_AND_FLOATING_RATE_FDIC" hidden="1">"c6423"</definedName>
    <definedName name="IQ_FIFETEEN_YEAR_MORTGAGE_PASS_THROUGHS_FDIC" hidden="1">"c6415"</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VE_PERCENT_AMOUNT" hidden="1">"c240"</definedName>
    <definedName name="IQ_FIVE_YEAR_FIXED_AND_FLOATING_RATE_FDIC" hidden="1">"c6422"</definedName>
    <definedName name="IQ_FIVE_YEAR_MORTGAGE_PASS_THROUGHS_FDIC" hidden="1">"c6414"</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1000</definedName>
    <definedName name="IQ_FY_DATE" hidden="1">"IQ_FY_DATE"</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W_AMORT_BR" hidden="1">"c532"</definedName>
    <definedName name="IQ_GW_INTAN_AMORT_BR" hidden="1">"c1470"</definedName>
    <definedName name="IQ_GW_INTAN_AMORT_CF_BR" hidden="1">"c1473"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CONSTITUENT_CLOSEPRICE" hidden="1">"c19241"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IDER_LOANS_FDIC" hidden="1">"c6365"</definedName>
    <definedName name="IQ_INSTITUTIONAL_AMOUNT" hidden="1">"c236"</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BR" hidden="1">"c676"</definedName>
    <definedName name="IQ_LT_DEBT_ISSUED_BR" hidden="1">"c683"</definedName>
    <definedName name="IQ_LT_DEBT_REPAID_BR" hidden="1">"c691"</definedName>
    <definedName name="IQ_LT_INVEST_BR" hidden="1">"c698"</definedName>
    <definedName name="IQ_LTM">2000</definedName>
    <definedName name="IQ_LTM_DATE" hidden="1">"IQ_LTM_DATE"</definedName>
    <definedName name="IQ_LTMMONTH" hidden="1">120000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BR" hidden="1">"c715"</definedName>
    <definedName name="IQ_MERGER_RESTRUCTURE_BR" hidden="1">"c721"</definedName>
    <definedName name="IQ_MINORITY_INTEREST_BR" hidden="1">"c729"</definedName>
    <definedName name="IQ_MONEY_MARKET_DEPOSIT_ACCOUNTS_FDIC" hidden="1">"c6553"</definedName>
    <definedName name="IQ_MONTH">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localSheetId="0" hidden="1">"02/21/2023 13:38:56"</definedName>
    <definedName name="IQ_NAMES_REVISION_DATE_" localSheetId="9" hidden="1">"11/14/2025 09:32:25"</definedName>
    <definedName name="IQ_NAMES_REVISION_DATE_" hidden="1">45846.435162037</definedName>
    <definedName name="IQ_NAV_ACT_OR_EST" hidden="1">"c2225"</definedName>
    <definedName name="IQ_NET_CHARGE_OFFS_FDIC" hidden="1">"c6641"</definedName>
    <definedName name="IQ_NET_CHARGE_OFFS_LOANS_FDIC" hidden="1">"c6751"</definedName>
    <definedName name="IQ_NET_DEBT_ISSUED_BR" hidden="1">"c753"</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6000</definedName>
    <definedName name="IQ_NUM_OFFICES" hidden="1">"c2088"</definedName>
    <definedName name="IQ_NUMBER_DEPOSITS_LESS_THAN_100K_FDIC" hidden="1">"c6495"</definedName>
    <definedName name="IQ_NUMBER_DEPOSITS_MORE_THAN_100K_FDIC" hidden="1">"c6493"</definedName>
    <definedName name="IQ_NUMBER_SHAREHOLDERS_CLASSB" hidden="1">"c1969"</definedName>
    <definedName name="IQ_OBLIGATIONS_OF_STATES_TOTAL_LOANS_FOREIGN_FDIC" hidden="1">"c6447"</definedName>
    <definedName name="IQ_OBLIGATIONS_STATES_FDIC" hidden="1">"c6431"</definedName>
    <definedName name="IQ_OG_OTHER_ADJ" hidden="1">"c1999"</definedName>
    <definedName name="IQ_OG_TOTAL_OIL_PRODUCTON" hidden="1">"c2059"</definedName>
    <definedName name="IQ_OPENED55" hidden="1">1</definedName>
    <definedName name="IQ_OPER_INC_BR" hidden="1">"c850"</definedName>
    <definedName name="IQ_OPTIONS_EXCERCISED" hidden="1">"c2116"</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ED_COMMITMENTS_FDIC" hidden="1">"c6530"</definedName>
    <definedName name="IQ_OTHER_UNUSUAL_BR" hidden="1">"c1561"</definedName>
    <definedName name="IQ_OTHER_UNUSUAL_SUPPL_BR" hidden="1">"c1496"</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FLOAT" hidden="1">"c227"</definedName>
    <definedName name="IQ_PERCENT_INSURED_FDIC" hidden="1">"c6374"</definedName>
    <definedName name="IQ_PERIODDATE_FDIC" hidden="1">"c13646"</definedName>
    <definedName name="IQ_PLEDGED_SECURITIES_FDIC" hidden="1">"c6401"</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RETURN_ASSETS_FDIC" hidden="1">"c6731"</definedName>
    <definedName name="IQ_PRICE_OVER_EPS_EST" hidden="1">"c174"</definedName>
    <definedName name="IQ_PRICE_OVER_EPS_EST_1" hidden="1">"c175"</definedName>
    <definedName name="IQ_PRICEDATETIME" hidden="1">"IQ_PRICEDATETIME"</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BROK" hidden="1">"c1115"</definedName>
    <definedName name="IQ_RETURN_ASSETS_FDIC" hidden="1">"c6730"</definedName>
    <definedName name="IQ_RETURN_EQUITY_BROK" hidden="1">"c1120"</definedName>
    <definedName name="IQ_RETURN_EQUITY_FDIC" hidden="1">"c6732"</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EST_1" hidden="1">"c190"</definedName>
    <definedName name="IQ_REVENUE_GROWTH_1" hidden="1">"c155"</definedName>
    <definedName name="IQ_REVENUE_GROWTH_2" hidden="1">"c159"</definedName>
    <definedName name="IQ_REVOLVING_SECURED_1_–4_NON_ACCRUAL_FFIEC" hidden="1">"c15565"</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HORT_INTEREST_VOLUME" hidden="1">"c228"</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LASTCLOSE" hidden="1">"c1855"</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ED_COMMITMENTS_FDIC" hidden="1">"c6536"</definedName>
    <definedName name="IQ_TOTAL_UNUSUAL_BR" hidden="1">"c5517"</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50000</definedName>
    <definedName name="IQ_WRITTEN_OPTION_CONTRACTS_FDIC" hidden="1">"c6509"</definedName>
    <definedName name="IQ_WRITTEN_OPTION_CONTRACTS_FX_RISK_FDIC" hidden="1">"c6514"</definedName>
    <definedName name="IQ_WRITTEN_OPTION_CONTRACTS_NON_FX_IR_FDIC" hidden="1">"c6519"</definedName>
    <definedName name="IQ_YTD">3000</definedName>
    <definedName name="IQ_YTDMONTH" hidden="1">130000</definedName>
    <definedName name="jhkgh" localSheetId="5" hidden="1">{#N/A,#N/A,FALSE,"TMCOMP96";#N/A,#N/A,FALSE,"MAT96";#N/A,#N/A,FALSE,"FANDA96";#N/A,#N/A,FALSE,"INTRAN96";#N/A,#N/A,FALSE,"NAA9697";#N/A,#N/A,FALSE,"ECWEBB";#N/A,#N/A,FALSE,"MFT96";#N/A,#N/A,FALSE,"CTrecon"}</definedName>
    <definedName name="jhkgh" localSheetId="8"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5" hidden="1">{#N/A,#N/A,FALSE,"TMCOMP96";#N/A,#N/A,FALSE,"MAT96";#N/A,#N/A,FALSE,"FANDA96";#N/A,#N/A,FALSE,"INTRAN96";#N/A,#N/A,FALSE,"NAA9697";#N/A,#N/A,FALSE,"ECWEBB";#N/A,#N/A,FALSE,"MFT96";#N/A,#N/A,FALSE,"CTrecon"}</definedName>
    <definedName name="jhkgh2" localSheetId="8"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umk" hidden="1">{"Linkages",#N/A,TRUE,"Linkages";"Finassum",#N/A,TRUE,"Linkages";"insto_returns",#N/A,TRUE,"Insto Returns";"BAA",#N/A,TRUE,"BAA Returns";"impact_fin",#N/A,TRUE,"Impact on BAA";"ratios",#N/A,TRUE,"Key Ratios";"annual_data",#N/A,TRUE,"Annual Data"}</definedName>
    <definedName name="khkjk" hidden="1">{"staff",#N/A,FALSE,"Current Month"}</definedName>
    <definedName name="l" hidden="1">{#N/A,#N/A,FALSE,"DI 2 YEAR MASTER SCHEDULE"}</definedName>
    <definedName name="LessThanAdequate">"Less Than Adequate"</definedName>
    <definedName name="limcount" hidden="1">1</definedName>
    <definedName name="LiqFAC01_">#REF!</definedName>
    <definedName name="LiqFAC01Arrang">#REF!</definedName>
    <definedName name="LiqFAC01Com">#REF!</definedName>
    <definedName name="LiqFAC01DrawD">#REF!</definedName>
    <definedName name="LiqFAC01OpP">#REF!</definedName>
    <definedName name="LiqFAC01RefiD">#REF!</definedName>
    <definedName name="LiqFAC01Renew">#REF!</definedName>
    <definedName name="LiqFAC01size">#REF!</definedName>
    <definedName name="LiqFAC02_">#REF!</definedName>
    <definedName name="LiqFAC02Arrang">#REF!</definedName>
    <definedName name="LiqFAC02Com">#REF!</definedName>
    <definedName name="LiqFAC02DrawD">#REF!</definedName>
    <definedName name="LiqFAC02OpP">#REF!</definedName>
    <definedName name="LiqFAC02RefiD">#REF!</definedName>
    <definedName name="LiqFAC02Renew">#REF!</definedName>
    <definedName name="LiqFAC02size">#REF!</definedName>
    <definedName name="LiqFAC03_">#REF!</definedName>
    <definedName name="LiqFAC03Arrang">#REF!</definedName>
    <definedName name="LiqFAC03Com">#REF!</definedName>
    <definedName name="LiqFAC03DrawD">#REF!</definedName>
    <definedName name="LiqFAC03OpP">#REF!</definedName>
    <definedName name="LiqFAC03RefiD">#REF!</definedName>
    <definedName name="LiqFAC03Renew">#REF!</definedName>
    <definedName name="LiqFAC03size">#REF!</definedName>
    <definedName name="ListOffset" hidden="1">1</definedName>
    <definedName name="lkl" hidden="1">{#N/A,#N/A,FALSE,"DI 2 YEAR MASTER SCHEDULE"}</definedName>
    <definedName name="LockupFin20">#REF!</definedName>
    <definedName name="LockupFin21">#REF!</definedName>
    <definedName name="LockupFin22q1">#REF!</definedName>
    <definedName name="LockupFin22q24">#REF!</definedName>
    <definedName name="LockupFin23">#REF!</definedName>
    <definedName name="LockupFin24p">#REF!</definedName>
    <definedName name="LockupSP20">#REF!</definedName>
    <definedName name="LockupSP21">#REF!</definedName>
    <definedName name="LockupSP22">#REF!</definedName>
    <definedName name="LockupSP23">#REF!</definedName>
    <definedName name="LockupSP24p">#REF!</definedName>
    <definedName name="MarketCutOffDate">[1]Scen_Mgr!$H$146</definedName>
    <definedName name="MasterCheck">#REF!</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onthsInAYear">#REF!</definedName>
    <definedName name="NA">"NA"</definedName>
    <definedName name="nn" hidden="1">{#N/A,#N/A,FALSE,"PRJCTED QTRLY $'s"}</definedName>
    <definedName name="No">"No"</definedName>
    <definedName name="NonAllowExp">#REF!</definedName>
    <definedName name="NonQualDep">#REF!</definedName>
    <definedName name="odd" hidden="1">{"staff",#N/A,FALSE,"Current Month"}</definedName>
    <definedName name="OngD01_">#REF!</definedName>
    <definedName name="OngD01Amount">#REF!</definedName>
    <definedName name="OngD01AnnR">#REF!</definedName>
    <definedName name="OngD01DrawD">#REF!</definedName>
    <definedName name="OngD01Index">#REF!</definedName>
    <definedName name="OngD01Margin">#REF!</definedName>
    <definedName name="OngD01OpP">#REF!</definedName>
    <definedName name="OngD01OpR">#REF!</definedName>
    <definedName name="OngD01Rate">#REF!</definedName>
    <definedName name="OngD01RefiD">#REF!</definedName>
    <definedName name="OngD02_">#REF!</definedName>
    <definedName name="OngD02Amount">#REF!</definedName>
    <definedName name="OngD02AnnR">#REF!</definedName>
    <definedName name="OngD02DrawD">#REF!</definedName>
    <definedName name="OngD02Index">#REF!</definedName>
    <definedName name="OngD02Margin">#REF!</definedName>
    <definedName name="OngD02OpP">#REF!</definedName>
    <definedName name="OngD02OpR">#REF!</definedName>
    <definedName name="OngD02Rate">#REF!</definedName>
    <definedName name="OngD02RefiD">#REF!</definedName>
    <definedName name="OngD03_">#REF!</definedName>
    <definedName name="OngD03Amount">#REF!</definedName>
    <definedName name="OngD03AnnR">#REF!</definedName>
    <definedName name="OngD03DrawD">#REF!</definedName>
    <definedName name="OngD03Index">#REF!</definedName>
    <definedName name="OngD03Margin">#REF!</definedName>
    <definedName name="OngD03OpP">#REF!</definedName>
    <definedName name="OngD03OpR">#REF!</definedName>
    <definedName name="OngD03Rate">#REF!</definedName>
    <definedName name="OngD03RefiD">#REF!</definedName>
    <definedName name="OngD04_">#REF!</definedName>
    <definedName name="OngD04Amount">#REF!</definedName>
    <definedName name="OngD04AnnR">#REF!</definedName>
    <definedName name="OngD04DrawD">#REF!</definedName>
    <definedName name="OngD04Index">#REF!</definedName>
    <definedName name="OngD04Margin">#REF!</definedName>
    <definedName name="OngD04OpP">#REF!</definedName>
    <definedName name="OngD04OpR">#REF!</definedName>
    <definedName name="OngD04Rate">#REF!</definedName>
    <definedName name="OngD04RefiD">#REF!</definedName>
    <definedName name="OngD05_">#REF!</definedName>
    <definedName name="OngD05Amount">#REF!</definedName>
    <definedName name="OngD05AnnR">#REF!</definedName>
    <definedName name="OngD05DrawD">#REF!</definedName>
    <definedName name="OngD05Index">#REF!</definedName>
    <definedName name="OngD05Margin">#REF!</definedName>
    <definedName name="OngD05OpP">#REF!</definedName>
    <definedName name="OngD05OpR">#REF!</definedName>
    <definedName name="OngD05Rate">#REF!</definedName>
    <definedName name="OngD05RefiD">#REF!</definedName>
    <definedName name="OngD06_">#REF!</definedName>
    <definedName name="OngD06Amount">#REF!</definedName>
    <definedName name="OngD06AnnR">#REF!</definedName>
    <definedName name="OngD06DrawD">#REF!</definedName>
    <definedName name="OngD06Index">#REF!</definedName>
    <definedName name="OngD06Margin">#REF!</definedName>
    <definedName name="OngD06OpP">#REF!</definedName>
    <definedName name="OngD06OpR">#REF!</definedName>
    <definedName name="OngD06Rate">#REF!</definedName>
    <definedName name="OngD06RefiD">#REF!</definedName>
    <definedName name="OngD07_">#REF!</definedName>
    <definedName name="OngD07Amount">#REF!</definedName>
    <definedName name="OngD07AnnR">#REF!</definedName>
    <definedName name="OngD07DrawD">#REF!</definedName>
    <definedName name="OngD07Index">#REF!</definedName>
    <definedName name="OngD07Margin">#REF!</definedName>
    <definedName name="OngD07OpP">#REF!</definedName>
    <definedName name="OngD07OpR">#REF!</definedName>
    <definedName name="OngD07Rate">#REF!</definedName>
    <definedName name="OngD07RefiD">#REF!</definedName>
    <definedName name="OngD08_">#REF!</definedName>
    <definedName name="OngD08Amount">#REF!</definedName>
    <definedName name="OngD08AnnR">#REF!</definedName>
    <definedName name="OngD08DrawD">#REF!</definedName>
    <definedName name="OngD08Index">#REF!</definedName>
    <definedName name="OngD08Margin">#REF!</definedName>
    <definedName name="OngD08OpP">#REF!</definedName>
    <definedName name="OngD08OpR">#REF!</definedName>
    <definedName name="OngD08Rate">#REF!</definedName>
    <definedName name="OngD08RefiD">#REF!</definedName>
    <definedName name="OngD09_">#REF!</definedName>
    <definedName name="OngD09Amount">#REF!</definedName>
    <definedName name="OngD09AnnR">#REF!</definedName>
    <definedName name="OngD09DrawD">#REF!</definedName>
    <definedName name="OngD09Index">#REF!</definedName>
    <definedName name="OngD09Margin">#REF!</definedName>
    <definedName name="OngD09OpP">#REF!</definedName>
    <definedName name="OngD09OpR">#REF!</definedName>
    <definedName name="OngD09Rate">#REF!</definedName>
    <definedName name="OngD09RefiD">#REF!</definedName>
    <definedName name="OngD10_">#REF!</definedName>
    <definedName name="OngD10Amount">#REF!</definedName>
    <definedName name="OngD10AnnR">#REF!</definedName>
    <definedName name="OngD10DrawD">#REF!</definedName>
    <definedName name="OngD10Index">#REF!</definedName>
    <definedName name="OngD10Margin">#REF!</definedName>
    <definedName name="OngD10OpP">#REF!</definedName>
    <definedName name="OngD10OpR">#REF!</definedName>
    <definedName name="OngD10Rate">#REF!</definedName>
    <definedName name="OngD10RefiD">#REF!</definedName>
    <definedName name="OngD11_">#REF!</definedName>
    <definedName name="OngD11Amount">#REF!</definedName>
    <definedName name="OngD11AnnR">#REF!</definedName>
    <definedName name="OngD11DrawD">#REF!</definedName>
    <definedName name="OngD11Index">#REF!</definedName>
    <definedName name="OngD11Margin">#REF!</definedName>
    <definedName name="OngD11OpP">#REF!</definedName>
    <definedName name="OngD11OpR">#REF!</definedName>
    <definedName name="OngD11Rate">#REF!</definedName>
    <definedName name="OngD11RefiD">#REF!</definedName>
    <definedName name="OngD12_">#REF!</definedName>
    <definedName name="OngD12Amount">#REF!</definedName>
    <definedName name="OngD12AnnR">#REF!</definedName>
    <definedName name="OngD12DrawD">#REF!</definedName>
    <definedName name="OngD12Index">#REF!</definedName>
    <definedName name="OngD12Margin">#REF!</definedName>
    <definedName name="OngD12OpP">#REF!</definedName>
    <definedName name="OngD12OpR">#REF!</definedName>
    <definedName name="OngD12Rate">#REF!</definedName>
    <definedName name="OngD12RefiD">#REF!</definedName>
    <definedName name="OngD13_">#REF!</definedName>
    <definedName name="OngD13Amount">#REF!</definedName>
    <definedName name="OngD13AnnR">#REF!</definedName>
    <definedName name="OngD13DrawD">#REF!</definedName>
    <definedName name="OngD13Index">#REF!</definedName>
    <definedName name="OngD13Margin">#REF!</definedName>
    <definedName name="OngD13OpP">#REF!</definedName>
    <definedName name="OngD13OpR">#REF!</definedName>
    <definedName name="OngD13Rate">#REF!</definedName>
    <definedName name="OngD13RefiD">#REF!</definedName>
    <definedName name="OngD14_">#REF!</definedName>
    <definedName name="OngD14Amount">#REF!</definedName>
    <definedName name="OngD14AnnR">#REF!</definedName>
    <definedName name="OngD14DrawD">#REF!</definedName>
    <definedName name="OngD14Index">#REF!</definedName>
    <definedName name="OngD14Margin">#REF!</definedName>
    <definedName name="OngD14OpP">#REF!</definedName>
    <definedName name="OngD14OpR">#REF!</definedName>
    <definedName name="OngD14Rate">#REF!</definedName>
    <definedName name="OngD14RefiD">#REF!</definedName>
    <definedName name="OngD15_">#REF!</definedName>
    <definedName name="OngD15Amount">#REF!</definedName>
    <definedName name="OngD15AnnR">#REF!</definedName>
    <definedName name="OngD15DrawD">#REF!</definedName>
    <definedName name="OngD15Index">#REF!</definedName>
    <definedName name="OngD15Margin">#REF!</definedName>
    <definedName name="OngD15OpP">#REF!</definedName>
    <definedName name="OngD15OpR">#REF!</definedName>
    <definedName name="OngD15Rate">#REF!</definedName>
    <definedName name="OngD15RefiD">#REF!</definedName>
    <definedName name="OngILD01_">#REF!</definedName>
    <definedName name="OngILD01Amount">#REF!</definedName>
    <definedName name="OngILD01AnnR">#REF!</definedName>
    <definedName name="OngILD01DrawD">#REF!</definedName>
    <definedName name="OngILD01Index">#REF!</definedName>
    <definedName name="OngILD01Margin">#REF!</definedName>
    <definedName name="OngILD01OpA">#REF!</definedName>
    <definedName name="OngILD01OpP">#REF!</definedName>
    <definedName name="OngILD01OpR">#REF!</definedName>
    <definedName name="OngILD01Rate">#REF!</definedName>
    <definedName name="OngILD01RefiD">#REF!</definedName>
    <definedName name="OngILD02_">#REF!</definedName>
    <definedName name="OngILD02Amount">#REF!</definedName>
    <definedName name="OngILD02AnnR">#REF!</definedName>
    <definedName name="OngILD02DrawD">#REF!</definedName>
    <definedName name="OngILD02Index">#REF!</definedName>
    <definedName name="OngILD02Margin">#REF!</definedName>
    <definedName name="OngILD02OpA">#REF!</definedName>
    <definedName name="OngILD02OpP">#REF!</definedName>
    <definedName name="OngILD02OpR">#REF!</definedName>
    <definedName name="OngILD02Rate">#REF!</definedName>
    <definedName name="OngILD02RefiD">#REF!</definedName>
    <definedName name="OngILD03_">#REF!</definedName>
    <definedName name="OngILD03Amount">#REF!</definedName>
    <definedName name="OngILD03AnnR">#REF!</definedName>
    <definedName name="OngILD03DrawD">#REF!</definedName>
    <definedName name="OngILD03Index">#REF!</definedName>
    <definedName name="OngILD03Margin">#REF!</definedName>
    <definedName name="OngILD03OpA">#REF!</definedName>
    <definedName name="OngILD03OpP">#REF!</definedName>
    <definedName name="OngILD03OpR">#REF!</definedName>
    <definedName name="OngILD03Rate">#REF!</definedName>
    <definedName name="OngILD03RefiD">#REF!</definedName>
    <definedName name="OngILD04_">#REF!</definedName>
    <definedName name="OngILD04Amount">#REF!</definedName>
    <definedName name="OngILD04AnnR">#REF!</definedName>
    <definedName name="OngILD04DrawD">#REF!</definedName>
    <definedName name="OngILD04Index">#REF!</definedName>
    <definedName name="OngILD04Margin">#REF!</definedName>
    <definedName name="OngILD04OpA">#REF!</definedName>
    <definedName name="OngILD04OpP">#REF!</definedName>
    <definedName name="OngILD04OpR">#REF!</definedName>
    <definedName name="OngILD04Rate">#REF!</definedName>
    <definedName name="OngILD04RefiD">#REF!</definedName>
    <definedName name="OngILD05_">#REF!</definedName>
    <definedName name="OngILD05Amount">#REF!</definedName>
    <definedName name="OngILD05AnnR">#REF!</definedName>
    <definedName name="OngILD05DrawD">#REF!</definedName>
    <definedName name="OngILD05Index">#REF!</definedName>
    <definedName name="OngILD05Margin">#REF!</definedName>
    <definedName name="OngILD05OpA">#REF!</definedName>
    <definedName name="OngILD05OpP">#REF!</definedName>
    <definedName name="OngILD05OpR">#REF!</definedName>
    <definedName name="OngILD05Rate">#REF!</definedName>
    <definedName name="OngILD05RefiD">#REF!</definedName>
    <definedName name="Option2" localSheetId="5" hidden="1">{#N/A,#N/A,FALSE,"TMCOMP96";#N/A,#N/A,FALSE,"MAT96";#N/A,#N/A,FALSE,"FANDA96";#N/A,#N/A,FALSE,"INTRAN96";#N/A,#N/A,FALSE,"NAA9697";#N/A,#N/A,FALSE,"ECWEBB";#N/A,#N/A,FALSE,"MFT96";#N/A,#N/A,FALSE,"CTrecon"}</definedName>
    <definedName name="Option2" localSheetId="8"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al_Workbook_GUID" hidden="1">"LQ1DWKC2DDC9ZASYUGXATDPJ"</definedName>
    <definedName name="PC5yrs">[1]Scen_Mgr!$H$152</definedName>
    <definedName name="PENHAL">#REF!</definedName>
    <definedName name="PercentageAllocatedToCurrentFY" localSheetId="7">VLOOKUP(AssessmentPeriod,LookupAllocationToCurrentAndNextFY,2,0)</definedName>
    <definedName name="PercentageAllocatedToCurrentFY">VLOOKUP(AssessmentPeriod,LookupAllocationToCurrentAndNextFY,2,0)</definedName>
    <definedName name="PercentageAllocatedToNextFY" localSheetId="7">VLOOKUP(AssessmentPeriod,LookupAllocationToCurrentAndNextFY,3,0)</definedName>
    <definedName name="PercentageAllocatedToNextFY">VLOOKUP(AssessmentPeriod,LookupAllocationToCurrentAndNextFY,3,0)</definedName>
    <definedName name="Perpetual">[1]Scen_Mgr!$H$153</definedName>
    <definedName name="pl" hidden="1">{"'OP 1999'!$A$7:$H$30"}</definedName>
    <definedName name="Pop" localSheetId="8" hidden="1">#REF!</definedName>
    <definedName name="Pop" hidden="1">#REF!</definedName>
    <definedName name="Population" localSheetId="8" hidden="1">#REF!</definedName>
    <definedName name="Population" hidden="1">#REF!</definedName>
    <definedName name="_xlnm.Print_Area" localSheetId="0">Cover!$A$1:$D$17</definedName>
    <definedName name="_xlnm.Print_Area" localSheetId="8">'OBR forecast 1.7'!$B$2:$T$145</definedName>
    <definedName name="Profiles" localSheetId="8" hidden="1">#REF!</definedName>
    <definedName name="Profiles" hidden="1">#REF!</definedName>
    <definedName name="Projections" localSheetId="8" hidden="1">#REF!</definedName>
    <definedName name="Projections" hidden="1">#REF!</definedName>
    <definedName name="ProjectName">{"Client Name or Project Name"}</definedName>
    <definedName name="qs" hidden="1">{#N/A,#N/A,FALSE,"PRJCTED MNTHLY QTY's"}</definedName>
    <definedName name="RABTot">#REF!</definedName>
    <definedName name="RangeChange" hidden="1">#N/A</definedName>
    <definedName name="RegYrEnd">#REF!</definedName>
    <definedName name="REP" hidden="1">#REF!</definedName>
    <definedName name="Results" localSheetId="8" hidden="1">#REF!</definedName>
    <definedName name="Results"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FALSE</definedName>
    <definedName name="RPI_2011_Index">#REF!</definedName>
    <definedName name="RPI_2014_Index">#REF!</definedName>
    <definedName name="RPI_2018_Index">#REF!</definedName>
    <definedName name="Rwvu.CapersView." hidden="1">#REF!</definedName>
    <definedName name="Rwvu.Japan_Capers_Ed_Pub." hidden="1">#REF!</definedName>
    <definedName name="Rwvu.KJP_CC." hidden="1">#REF!</definedName>
    <definedName name="saff" hidden="1">{"Linkages",#N/A,TRUE,"Linkages";"Finassum",#N/A,TRUE,"Linkages";"insto_returns",#N/A,TRUE,"Insto Returns";"BAA",#N/A,TRUE,"BAA Returns";"impact_fin",#N/A,TRUE,"Impact on BAA";"ratios",#N/A,TRUE,"Key Ratios";"annual_data",#N/A,TRUE,"Annual Data"}</definedName>
    <definedName name="SAPBEXhrIndnt" hidden="1">"Wide"</definedName>
    <definedName name="SAPBEXrevision" hidden="1">1</definedName>
    <definedName name="SAPBEXsysID" hidden="1">"BWP"</definedName>
    <definedName name="SAPBEXwbID" hidden="1">"3M0Y5JZ0K259IJHR15SO2N9QE"</definedName>
    <definedName name="SAPFuncF4Help" localSheetId="7" hidden="1">Main.SAPF4Help()</definedName>
    <definedName name="SAPFuncF4Help" hidden="1">Main.SAPF4Help()</definedName>
    <definedName name="SAPsysID" hidden="1">"708C5W7SBKP804JT78WJ0JNKI"</definedName>
    <definedName name="SAPwbID" hidden="1">"ARS"</definedName>
    <definedName name="Scen">[1]Scen_Mgr!$H$10</definedName>
    <definedName name="Scenario">#REF!</definedName>
    <definedName name="Sclrmnth">#REF!</definedName>
    <definedName name="sdf" localSheetId="5" hidden="1">{#N/A,#N/A,FALSE,"TMCOMP96";#N/A,#N/A,FALSE,"MAT96";#N/A,#N/A,FALSE,"FANDA96";#N/A,#N/A,FALSE,"INTRAN96";#N/A,#N/A,FALSE,"NAA9697";#N/A,#N/A,FALSE,"ECWEBB";#N/A,#N/A,FALSE,"MFT96";#N/A,#N/A,FALSE,"CTrecon"}</definedName>
    <definedName name="sdf" localSheetId="8"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5" hidden="1">{#N/A,#N/A,FALSE,"TMCOMP96";#N/A,#N/A,FALSE,"MAT96";#N/A,#N/A,FALSE,"FANDA96";#N/A,#N/A,FALSE,"INTRAN96";#N/A,#N/A,FALSE,"NAA9697";#N/A,#N/A,FALSE,"ECWEBB";#N/A,#N/A,FALSE,"MFT96";#N/A,#N/A,FALSE,"CTrecon"}</definedName>
    <definedName name="sdff" localSheetId="8"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5" hidden="1">{#N/A,#N/A,FALSE,"TMCOMP96";#N/A,#N/A,FALSE,"MAT96";#N/A,#N/A,FALSE,"FANDA96";#N/A,#N/A,FALSE,"INTRAN96";#N/A,#N/A,FALSE,"NAA9697";#N/A,#N/A,FALSE,"ECWEBB";#N/A,#N/A,FALSE,"MFT96";#N/A,#N/A,FALSE,"CTrecon"}</definedName>
    <definedName name="sfad" localSheetId="8"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IG_ACFCOM_firstLine" hidden="1">#REF!</definedName>
    <definedName name="SIG_ACFCOM_IsControlOK" hidden="1">#REF!</definedName>
    <definedName name="SIG_ACFCOM_lastLine" hidden="1">#REF!</definedName>
    <definedName name="SIG_ACFCOM_TITLECOL" hidden="1">#REF!</definedName>
    <definedName name="SIG_ACFCOM_TITLELINE" hidden="1">#REF!</definedName>
    <definedName name="SIG_AISCOM_firstLine" hidden="1">#REF!</definedName>
    <definedName name="SIG_AISCOM_IsControlOK" hidden="1">#REF!</definedName>
    <definedName name="SIG_AISCOM_lastLine" hidden="1">#REF!</definedName>
    <definedName name="SIG_AISCOM_TITLECOL" hidden="1">#REF!</definedName>
    <definedName name="SIG_AISCOM_TITLELINE" hidden="1">#REF!</definedName>
    <definedName name="SIG_AISTOT_firstLine" hidden="1">#REF!</definedName>
    <definedName name="SIG_AISTOT_IsControlOK" hidden="1">#REF!</definedName>
    <definedName name="SIG_AISTOT_lastLine" hidden="1">#REF!</definedName>
    <definedName name="SIG_AISTOT_TITLECOL" hidden="1">#REF!</definedName>
    <definedName name="SIG_AISTOT_TITLELINE" hidden="1">#REF!</definedName>
    <definedName name="SIG_ANACOM_firstLine" hidden="1">#REF!</definedName>
    <definedName name="SIG_ANACOM_IsControlOK" hidden="1">#REF!</definedName>
    <definedName name="SIG_ANACOM_lastLine" hidden="1">#REF!</definedName>
    <definedName name="SIG_ANACOM_TITLECOL" hidden="1">#REF!</definedName>
    <definedName name="SIG_ANACOM_TITLELINE" hidden="1">#REF!</definedName>
    <definedName name="SIG_ARATIOS_firstLine" hidden="1">#REF!</definedName>
    <definedName name="SIG_ARATIOS_IsControlOK" hidden="1">#REF!</definedName>
    <definedName name="SIG_ARATIOS_lastLine" hidden="1">#REF!</definedName>
    <definedName name="SIG_ARATIOS_TITLECOL" hidden="1">#REF!</definedName>
    <definedName name="SIG_ARATIOS_TITLELINE" hidden="1">#REF!</definedName>
    <definedName name="SIG_AZISTOT_firstLine" hidden="1">#REF!</definedName>
    <definedName name="SIG_AZISTOT_IsControlOK" hidden="1">#REF!</definedName>
    <definedName name="SIG_AZISTOT_lastLine" hidden="1">#REF!</definedName>
    <definedName name="SIG_AZISTOT_TITLECOL" hidden="1">#REF!</definedName>
    <definedName name="SIG_AZISTOT_TITLELINE" hidden="1">#REF!</definedName>
    <definedName name="SIG_CONTROLE" hidden="1">#REF!</definedName>
    <definedName name="SIG_DERNIERECOLONNE" hidden="1">#REF!</definedName>
    <definedName name="SIG_LngApp" hidden="1">#REF!</definedName>
    <definedName name="SIG_PTBD_ACFCOM" hidden="1">#REF!</definedName>
    <definedName name="SIG_PTBD_AISCOM" hidden="1">#REF!</definedName>
    <definedName name="SIG_PTBD_AISTOT" hidden="1">#REF!</definedName>
    <definedName name="SIG_PTBD_ANACOM" hidden="1">#REF!</definedName>
    <definedName name="SIG_PTBD_ARATIOS" hidden="1">#REF!</definedName>
    <definedName name="SIG_PTBD_AZISTOT" hidden="1">#REF!</definedName>
    <definedName name="SIG_PTHG_ACFCOM" hidden="1">#REF!</definedName>
    <definedName name="SIG_PTHG_AISCOM" hidden="1">#REF!</definedName>
    <definedName name="SIG_PTHG_AISTOT" hidden="1">#REF!</definedName>
    <definedName name="SIG_PTHG_ANACOM" hidden="1">#REF!</definedName>
    <definedName name="SIG_PTHG_ARATIOS" hidden="1">#REF!</definedName>
    <definedName name="SIG_PTHG_AZISTOT" hidden="1">#REF!</definedName>
    <definedName name="SPSet">"current"</definedName>
    <definedName name="Swap01_">#REF!</definedName>
    <definedName name="Swap01AnnP">#REF!</definedName>
    <definedName name="Swap01AnnR">#REF!</definedName>
    <definedName name="Swap01CancelD">#REF!</definedName>
    <definedName name="Swap01DrawD">#REF!</definedName>
    <definedName name="Swap01Notional">#REF!</definedName>
    <definedName name="Swap01OpPA">#REF!</definedName>
    <definedName name="Swap01OpPR">#REF!</definedName>
    <definedName name="Swap01OpRA">#REF!</definedName>
    <definedName name="Swap01OpRR">#REF!</definedName>
    <definedName name="Swap01PIndex">#REF!</definedName>
    <definedName name="Swap01PRate">#REF!</definedName>
    <definedName name="Swap01RefiD">#REF!</definedName>
    <definedName name="Swap01RIndex">#REF!</definedName>
    <definedName name="Swap01RRate">#REF!</definedName>
    <definedName name="Swap02_">#REF!</definedName>
    <definedName name="Swap02AnnP">#REF!</definedName>
    <definedName name="Swap02AnnR">#REF!</definedName>
    <definedName name="Swap02CancelD">#REF!</definedName>
    <definedName name="Swap02DrawD">#REF!</definedName>
    <definedName name="Swap02Notional">#REF!</definedName>
    <definedName name="Swap02OpPA">#REF!</definedName>
    <definedName name="Swap02OpPR">#REF!</definedName>
    <definedName name="Swap02OpRA">#REF!</definedName>
    <definedName name="Swap02OpRR">#REF!</definedName>
    <definedName name="Swap02PIndex">#REF!</definedName>
    <definedName name="Swap02PRate">#REF!</definedName>
    <definedName name="Swap02RefiD">#REF!</definedName>
    <definedName name="Swap02RIndex">#REF!</definedName>
    <definedName name="Swap02RRate">#REF!</definedName>
    <definedName name="Swap03_">#REF!</definedName>
    <definedName name="Swap03AnnP">#REF!</definedName>
    <definedName name="Swap03AnnR">#REF!</definedName>
    <definedName name="Swap03CancelD">#REF!</definedName>
    <definedName name="Swap03DrawD">#REF!</definedName>
    <definedName name="Swap03Notional">#REF!</definedName>
    <definedName name="Swap03OpPA">#REF!</definedName>
    <definedName name="Swap03OpPR">#REF!</definedName>
    <definedName name="Swap03OpRA">#REF!</definedName>
    <definedName name="Swap03OpRR">#REF!</definedName>
    <definedName name="Swap03PIndex">#REF!</definedName>
    <definedName name="Swap03PRate">#REF!</definedName>
    <definedName name="Swap03RefiD">#REF!</definedName>
    <definedName name="Swap03RIndex">#REF!</definedName>
    <definedName name="Swap03RRate">#REF!</definedName>
    <definedName name="Swap04_">#REF!</definedName>
    <definedName name="Swap04AnnP">#REF!</definedName>
    <definedName name="Swap04AnnR">#REF!</definedName>
    <definedName name="Swap04CancelD">#REF!</definedName>
    <definedName name="Swap04DrawD">#REF!</definedName>
    <definedName name="Swap04Notional">#REF!</definedName>
    <definedName name="Swap04OpPA">#REF!</definedName>
    <definedName name="Swap04OpPR">#REF!</definedName>
    <definedName name="Swap04OpRA">#REF!</definedName>
    <definedName name="Swap04OpRR">#REF!</definedName>
    <definedName name="Swap04PIndex">#REF!</definedName>
    <definedName name="Swap04PRate">#REF!</definedName>
    <definedName name="Swap04RefiD">#REF!</definedName>
    <definedName name="Swap04RIndex">#REF!</definedName>
    <definedName name="Swap04RRate">#REF!</definedName>
    <definedName name="Swap05_">#REF!</definedName>
    <definedName name="Swap05AnnP">#REF!</definedName>
    <definedName name="Swap05AnnR">#REF!</definedName>
    <definedName name="Swap05CancelD">#REF!</definedName>
    <definedName name="Swap05DrawD">#REF!</definedName>
    <definedName name="Swap05Notional">#REF!</definedName>
    <definedName name="Swap05OpPA">#REF!</definedName>
    <definedName name="Swap05OpPR">#REF!</definedName>
    <definedName name="Swap05OpRA">#REF!</definedName>
    <definedName name="Swap05OpRR">#REF!</definedName>
    <definedName name="Swap05PIndex">#REF!</definedName>
    <definedName name="Swap05PRate">#REF!</definedName>
    <definedName name="Swap05RefiD">#REF!</definedName>
    <definedName name="Swap05RIndex">#REF!</definedName>
    <definedName name="Swap05RRate">#REF!</definedName>
    <definedName name="Swap06_">#REF!</definedName>
    <definedName name="Swap06AnnP">#REF!</definedName>
    <definedName name="Swap06AnnR">#REF!</definedName>
    <definedName name="Swap06CancelD">#REF!</definedName>
    <definedName name="Swap06DrawD">#REF!</definedName>
    <definedName name="Swap06Notional">#REF!</definedName>
    <definedName name="Swap06OpPA">#REF!</definedName>
    <definedName name="Swap06OpPR">#REF!</definedName>
    <definedName name="Swap06OpRA">#REF!</definedName>
    <definedName name="Swap06OpRR">#REF!</definedName>
    <definedName name="Swap06PIndex">#REF!</definedName>
    <definedName name="Swap06PRate">#REF!</definedName>
    <definedName name="Swap06RefiD">#REF!</definedName>
    <definedName name="Swap06RIndex">#REF!</definedName>
    <definedName name="Swap06RRate">#REF!</definedName>
    <definedName name="Swap07_">#REF!</definedName>
    <definedName name="Swap07AnnP">#REF!</definedName>
    <definedName name="Swap07AnnR">#REF!</definedName>
    <definedName name="Swap07CancelD">#REF!</definedName>
    <definedName name="Swap07DrawD">#REF!</definedName>
    <definedName name="Swap07Notional">#REF!</definedName>
    <definedName name="Swap07OpPA">#REF!</definedName>
    <definedName name="Swap07OpPR">#REF!</definedName>
    <definedName name="Swap07OpRA">#REF!</definedName>
    <definedName name="Swap07OpRR">#REF!</definedName>
    <definedName name="Swap07PIndex">#REF!</definedName>
    <definedName name="Swap07PRate">#REF!</definedName>
    <definedName name="Swap07RefiD">#REF!</definedName>
    <definedName name="Swap07RIndex">#REF!</definedName>
    <definedName name="Swap07RRate">#REF!</definedName>
    <definedName name="Swap08_">#REF!</definedName>
    <definedName name="Swap08AnnP">#REF!</definedName>
    <definedName name="Swap08AnnR">#REF!</definedName>
    <definedName name="Swap08CancelD">#REF!</definedName>
    <definedName name="Swap08DrawD">#REF!</definedName>
    <definedName name="Swap08Notional">#REF!</definedName>
    <definedName name="Swap08OpPA">#REF!</definedName>
    <definedName name="Swap08OpPR">#REF!</definedName>
    <definedName name="Swap08OpRA">#REF!</definedName>
    <definedName name="Swap08OpRR">#REF!</definedName>
    <definedName name="Swap08PIndex">#REF!</definedName>
    <definedName name="Swap08PRate">#REF!</definedName>
    <definedName name="Swap08RefiD">#REF!</definedName>
    <definedName name="Swap08RIndex">#REF!</definedName>
    <definedName name="Swap08RRate">#REF!</definedName>
    <definedName name="Swap09_">#REF!</definedName>
    <definedName name="Swap09AnnP">#REF!</definedName>
    <definedName name="Swap09AnnR">#REF!</definedName>
    <definedName name="Swap09CancelD">#REF!</definedName>
    <definedName name="Swap09DrawD">#REF!</definedName>
    <definedName name="Swap09Notional">#REF!</definedName>
    <definedName name="Swap09OpPA">#REF!</definedName>
    <definedName name="Swap09OpPR">#REF!</definedName>
    <definedName name="Swap09OpRA">#REF!</definedName>
    <definedName name="Swap09OpRR">#REF!</definedName>
    <definedName name="Swap09PIndex">#REF!</definedName>
    <definedName name="Swap09PRate">#REF!</definedName>
    <definedName name="Swap09RefiD">#REF!</definedName>
    <definedName name="Swap09RIndex">#REF!</definedName>
    <definedName name="Swap09RRate">#REF!</definedName>
    <definedName name="Swap10_">#REF!</definedName>
    <definedName name="Swap10AnnP">#REF!</definedName>
    <definedName name="Swap10AnnR">#REF!</definedName>
    <definedName name="Swap10CancelD">#REF!</definedName>
    <definedName name="Swap10DrawD">#REF!</definedName>
    <definedName name="Swap10Notional">#REF!</definedName>
    <definedName name="Swap10OpPA">#REF!</definedName>
    <definedName name="Swap10OpPR">#REF!</definedName>
    <definedName name="Swap10OpRA">#REF!</definedName>
    <definedName name="Swap10OpRR">#REF!</definedName>
    <definedName name="Swap10PIndex">#REF!</definedName>
    <definedName name="Swap10PRate">#REF!</definedName>
    <definedName name="Swap10RefiD">#REF!</definedName>
    <definedName name="Swap10RIndex">#REF!</definedName>
    <definedName name="Swap10RRate">#REF!</definedName>
    <definedName name="Swap11_">#REF!</definedName>
    <definedName name="Swap11AnnP">#REF!</definedName>
    <definedName name="Swap11AnnR">#REF!</definedName>
    <definedName name="Swap11CancelD">#REF!</definedName>
    <definedName name="Swap11DrawD">#REF!</definedName>
    <definedName name="Swap11Notional">#REF!</definedName>
    <definedName name="Swap11OpPA">#REF!</definedName>
    <definedName name="Swap11OpPR">#REF!</definedName>
    <definedName name="Swap11OpRA">#REF!</definedName>
    <definedName name="Swap11OpRR">#REF!</definedName>
    <definedName name="Swap11PIndex">#REF!</definedName>
    <definedName name="Swap11PRate">#REF!</definedName>
    <definedName name="Swap11RefiD">#REF!</definedName>
    <definedName name="Swap11RIndex">#REF!</definedName>
    <definedName name="Swap11RRate">#REF!</definedName>
    <definedName name="Swap12_">#REF!</definedName>
    <definedName name="Swap12AnnP">#REF!</definedName>
    <definedName name="Swap12AnnR">#REF!</definedName>
    <definedName name="Swap12CancelD">#REF!</definedName>
    <definedName name="Swap12DrawD">#REF!</definedName>
    <definedName name="Swap12Notional">#REF!</definedName>
    <definedName name="Swap12OpPA">#REF!</definedName>
    <definedName name="Swap12OpPR">#REF!</definedName>
    <definedName name="Swap12OpRA">#REF!</definedName>
    <definedName name="Swap12OpRR">#REF!</definedName>
    <definedName name="Swap12PIndex">#REF!</definedName>
    <definedName name="Swap12PRate">#REF!</definedName>
    <definedName name="Swap12RefiD">#REF!</definedName>
    <definedName name="Swap12RIndex">#REF!</definedName>
    <definedName name="Swap12RRate">#REF!</definedName>
    <definedName name="Swap13_">#REF!</definedName>
    <definedName name="Swap13AnnP">#REF!</definedName>
    <definedName name="Swap13AnnR">#REF!</definedName>
    <definedName name="Swap13CancelD">#REF!</definedName>
    <definedName name="Swap13DrawD">#REF!</definedName>
    <definedName name="Swap13Notional">#REF!</definedName>
    <definedName name="Swap13OpPA">#REF!</definedName>
    <definedName name="Swap13OpPR">#REF!</definedName>
    <definedName name="Swap13OpRA">#REF!</definedName>
    <definedName name="Swap13OpRR">#REF!</definedName>
    <definedName name="Swap13PIndex">#REF!</definedName>
    <definedName name="Swap13PRate">#REF!</definedName>
    <definedName name="Swap13RefiD">#REF!</definedName>
    <definedName name="Swap13RIndex">#REF!</definedName>
    <definedName name="Swap13RRate">#REF!</definedName>
    <definedName name="Swap14_">#REF!</definedName>
    <definedName name="Swap14AnnP">#REF!</definedName>
    <definedName name="Swap14AnnR">#REF!</definedName>
    <definedName name="Swap14CancelD">#REF!</definedName>
    <definedName name="Swap14DrawD">#REF!</definedName>
    <definedName name="Swap14Notional">#REF!</definedName>
    <definedName name="Swap14OpPA">#REF!</definedName>
    <definedName name="Swap14OpPR">#REF!</definedName>
    <definedName name="Swap14OpRA">#REF!</definedName>
    <definedName name="Swap14OpRR">#REF!</definedName>
    <definedName name="Swap14PIndex">#REF!</definedName>
    <definedName name="Swap14PRate">#REF!</definedName>
    <definedName name="Swap14RefiD">#REF!</definedName>
    <definedName name="Swap14RIndex">#REF!</definedName>
    <definedName name="Swap14RRate">#REF!</definedName>
    <definedName name="Swap15_">#REF!</definedName>
    <definedName name="Swap15AnnP">#REF!</definedName>
    <definedName name="Swap15AnnR">#REF!</definedName>
    <definedName name="Swap15CancelD">#REF!</definedName>
    <definedName name="Swap15DrawD">#REF!</definedName>
    <definedName name="Swap15Notional">#REF!</definedName>
    <definedName name="Swap15OpPA">#REF!</definedName>
    <definedName name="Swap15OpPR">#REF!</definedName>
    <definedName name="Swap15OpRA">#REF!</definedName>
    <definedName name="Swap15OpRR">#REF!</definedName>
    <definedName name="Swap15PIndex">#REF!</definedName>
    <definedName name="Swap15PRate">#REF!</definedName>
    <definedName name="Swap15RefiD">#REF!</definedName>
    <definedName name="Swap15RIndex">#REF!</definedName>
    <definedName name="Swap15RRate">#REF!</definedName>
    <definedName name="Swap16_">#REF!</definedName>
    <definedName name="Swap16AnnP">#REF!</definedName>
    <definedName name="Swap16AnnR">#REF!</definedName>
    <definedName name="Swap16CancelD">#REF!</definedName>
    <definedName name="Swap16DrawD">#REF!</definedName>
    <definedName name="Swap16Notional">#REF!</definedName>
    <definedName name="Swap16OpPA">#REF!</definedName>
    <definedName name="Swap16OpPR">#REF!</definedName>
    <definedName name="Swap16OpRA">#REF!</definedName>
    <definedName name="Swap16OpRR">#REF!</definedName>
    <definedName name="Swap16PIndex">#REF!</definedName>
    <definedName name="Swap16PRate">#REF!</definedName>
    <definedName name="Swap16RefiD">#REF!</definedName>
    <definedName name="Swap16RIndex">#REF!</definedName>
    <definedName name="Swap16RRate">#REF!</definedName>
    <definedName name="Swap17_">#REF!</definedName>
    <definedName name="Swap17AnnP">#REF!</definedName>
    <definedName name="Swap17AnnR">#REF!</definedName>
    <definedName name="Swap17CancelD">#REF!</definedName>
    <definedName name="Swap17DrawD">#REF!</definedName>
    <definedName name="Swap17Notional">#REF!</definedName>
    <definedName name="Swap17OpPA">#REF!</definedName>
    <definedName name="Swap17OpPR">#REF!</definedName>
    <definedName name="Swap17OpRA">#REF!</definedName>
    <definedName name="Swap17OpRR">#REF!</definedName>
    <definedName name="Swap17PIndex">#REF!</definedName>
    <definedName name="Swap17PRate">#REF!</definedName>
    <definedName name="Swap17RefiD">#REF!</definedName>
    <definedName name="Swap17RIndex">#REF!</definedName>
    <definedName name="Swap17RRate">#REF!</definedName>
    <definedName name="Swap18_">#REF!</definedName>
    <definedName name="Swap18AnnP">#REF!</definedName>
    <definedName name="Swap18AnnR">#REF!</definedName>
    <definedName name="Swap18CancelD">#REF!</definedName>
    <definedName name="Swap18DrawD">#REF!</definedName>
    <definedName name="Swap18Notional">#REF!</definedName>
    <definedName name="Swap18OpPA">#REF!</definedName>
    <definedName name="Swap18OpPR">#REF!</definedName>
    <definedName name="Swap18OpRA">#REF!</definedName>
    <definedName name="Swap18OpRR">#REF!</definedName>
    <definedName name="Swap18PIndex">#REF!</definedName>
    <definedName name="Swap18PRate">#REF!</definedName>
    <definedName name="Swap18RefiD">#REF!</definedName>
    <definedName name="Swap18RIndex">#REF!</definedName>
    <definedName name="Swap18RRate">#REF!</definedName>
    <definedName name="Swap19_">#REF!</definedName>
    <definedName name="Swap19AnnP">#REF!</definedName>
    <definedName name="Swap19AnnR">#REF!</definedName>
    <definedName name="Swap19CancelD">#REF!</definedName>
    <definedName name="Swap19DrawD">#REF!</definedName>
    <definedName name="Swap19Notional">#REF!</definedName>
    <definedName name="Swap19OpPA">#REF!</definedName>
    <definedName name="Swap19OpPR">#REF!</definedName>
    <definedName name="Swap19OpRA">#REF!</definedName>
    <definedName name="Swap19OpRR">#REF!</definedName>
    <definedName name="Swap19PIndex">#REF!</definedName>
    <definedName name="Swap19PRate">#REF!</definedName>
    <definedName name="Swap19RefiD">#REF!</definedName>
    <definedName name="Swap19RIndex">#REF!</definedName>
    <definedName name="Swap19RRate">#REF!</definedName>
    <definedName name="Swap20_">#REF!</definedName>
    <definedName name="Swap20AnnP">#REF!</definedName>
    <definedName name="Swap20AnnR">#REF!</definedName>
    <definedName name="Swap20CancelD">#REF!</definedName>
    <definedName name="Swap20DrawD">#REF!</definedName>
    <definedName name="Swap20Notional">#REF!</definedName>
    <definedName name="Swap20OpPA">#REF!</definedName>
    <definedName name="Swap20OpPR">#REF!</definedName>
    <definedName name="Swap20OpRA">#REF!</definedName>
    <definedName name="Swap20OpRR">#REF!</definedName>
    <definedName name="Swap20PIndex">#REF!</definedName>
    <definedName name="Swap20PRate">#REF!</definedName>
    <definedName name="Swap20RefiD">#REF!</definedName>
    <definedName name="Swap20RIndex">#REF!</definedName>
    <definedName name="Swap20RRate">#REF!</definedName>
    <definedName name="Swap21_">#REF!</definedName>
    <definedName name="Swap21AnnP">#REF!</definedName>
    <definedName name="Swap21AnnR">#REF!</definedName>
    <definedName name="Swap21CancelD">#REF!</definedName>
    <definedName name="Swap21DrawD">#REF!</definedName>
    <definedName name="Swap21Notional">#REF!</definedName>
    <definedName name="Swap21OpPA">#REF!</definedName>
    <definedName name="Swap21OpPR">#REF!</definedName>
    <definedName name="Swap21OpRA">#REF!</definedName>
    <definedName name="Swap21OpRR">#REF!</definedName>
    <definedName name="Swap21PIndex">#REF!</definedName>
    <definedName name="Swap21PRate">#REF!</definedName>
    <definedName name="Swap21RefiD">#REF!</definedName>
    <definedName name="Swap21RIndex">#REF!</definedName>
    <definedName name="Swap21RRate">#REF!</definedName>
    <definedName name="Swap22_">#REF!</definedName>
    <definedName name="Swap22AnnP">#REF!</definedName>
    <definedName name="Swap22AnnR">#REF!</definedName>
    <definedName name="Swap22CancelD">#REF!</definedName>
    <definedName name="Swap22DrawD">#REF!</definedName>
    <definedName name="Swap22Notional">#REF!</definedName>
    <definedName name="Swap22OpPA">#REF!</definedName>
    <definedName name="Swap22OpPR">#REF!</definedName>
    <definedName name="Swap22OpRA">#REF!</definedName>
    <definedName name="Swap22OpRR">#REF!</definedName>
    <definedName name="Swap22PIndex">#REF!</definedName>
    <definedName name="Swap22PRate">#REF!</definedName>
    <definedName name="Swap22RefiD">#REF!</definedName>
    <definedName name="Swap22RIndex">#REF!</definedName>
    <definedName name="Swap22RRate">#REF!</definedName>
    <definedName name="Swap23_">#REF!</definedName>
    <definedName name="Swap23AnnP">#REF!</definedName>
    <definedName name="Swap23AnnR">#REF!</definedName>
    <definedName name="Swap23CancelD">#REF!</definedName>
    <definedName name="Swap23DrawD">#REF!</definedName>
    <definedName name="Swap23Notional">#REF!</definedName>
    <definedName name="Swap23OpPA">#REF!</definedName>
    <definedName name="Swap23OpPR">#REF!</definedName>
    <definedName name="Swap23OpRA">#REF!</definedName>
    <definedName name="Swap23OpRR">#REF!</definedName>
    <definedName name="Swap23PIndex">#REF!</definedName>
    <definedName name="Swap23PRate">#REF!</definedName>
    <definedName name="Swap23RefiD">#REF!</definedName>
    <definedName name="Swap23RIndex">#REF!</definedName>
    <definedName name="Swap23RRate">#REF!</definedName>
    <definedName name="Swap24_">#REF!</definedName>
    <definedName name="Swap24AnnP">#REF!</definedName>
    <definedName name="Swap24AnnR">#REF!</definedName>
    <definedName name="Swap24CancelD">#REF!</definedName>
    <definedName name="Swap24DrawD">#REF!</definedName>
    <definedName name="Swap24Notional">#REF!</definedName>
    <definedName name="Swap24OpPA">#REF!</definedName>
    <definedName name="Swap24OpPR">#REF!</definedName>
    <definedName name="Swap24OpRA">#REF!</definedName>
    <definedName name="Swap24OpRR">#REF!</definedName>
    <definedName name="Swap24PIndex">#REF!</definedName>
    <definedName name="Swap24PRate">#REF!</definedName>
    <definedName name="Swap24RefiD">#REF!</definedName>
    <definedName name="Swap24RIndex">#REF!</definedName>
    <definedName name="Swap24RRate">#REF!</definedName>
    <definedName name="Swap25_">#REF!</definedName>
    <definedName name="Swap25AnnP">#REF!</definedName>
    <definedName name="Swap25AnnR">#REF!</definedName>
    <definedName name="Swap25CancelD">#REF!</definedName>
    <definedName name="Swap25DrawD">#REF!</definedName>
    <definedName name="Swap25Notional">#REF!</definedName>
    <definedName name="Swap25OpPA">#REF!</definedName>
    <definedName name="Swap25OpPR">#REF!</definedName>
    <definedName name="Swap25OpRA">#REF!</definedName>
    <definedName name="Swap25OpRR">#REF!</definedName>
    <definedName name="Swap25PIndex">#REF!</definedName>
    <definedName name="Swap25PRate">#REF!</definedName>
    <definedName name="Swap25RefiD">#REF!</definedName>
    <definedName name="Swap25RIndex">#REF!</definedName>
    <definedName name="Swap25RRate">#REF!</definedName>
    <definedName name="Swap26_">#REF!</definedName>
    <definedName name="Swap26AnnP">#REF!</definedName>
    <definedName name="Swap26AnnR">#REF!</definedName>
    <definedName name="Swap26CancelD">#REF!</definedName>
    <definedName name="Swap26DrawD">#REF!</definedName>
    <definedName name="Swap26Notional">#REF!</definedName>
    <definedName name="Swap26OpPA">#REF!</definedName>
    <definedName name="Swap26OpPR">#REF!</definedName>
    <definedName name="Swap26OpRA">#REF!</definedName>
    <definedName name="Swap26OpRR">#REF!</definedName>
    <definedName name="Swap26PIndex">#REF!</definedName>
    <definedName name="Swap26PRate">#REF!</definedName>
    <definedName name="Swap26RefiD">#REF!</definedName>
    <definedName name="Swap26RIndex">#REF!</definedName>
    <definedName name="Swap26RRate">#REF!</definedName>
    <definedName name="Swap27_">#REF!</definedName>
    <definedName name="Swap27AnnP">#REF!</definedName>
    <definedName name="Swap27AnnR">#REF!</definedName>
    <definedName name="Swap27CancelD">#REF!</definedName>
    <definedName name="Swap27DrawD">#REF!</definedName>
    <definedName name="Swap27Notional">#REF!</definedName>
    <definedName name="Swap27OpPA">#REF!</definedName>
    <definedName name="Swap27OpPR">#REF!</definedName>
    <definedName name="Swap27OpRA">#REF!</definedName>
    <definedName name="Swap27OpRR">#REF!</definedName>
    <definedName name="Swap27PIndex">#REF!</definedName>
    <definedName name="Swap27PRate">#REF!</definedName>
    <definedName name="Swap27RefiD">#REF!</definedName>
    <definedName name="Swap27RIndex">#REF!</definedName>
    <definedName name="Swap27RRate">#REF!</definedName>
    <definedName name="Swap28_">#REF!</definedName>
    <definedName name="Swap28AnnP">#REF!</definedName>
    <definedName name="Swap28AnnR">#REF!</definedName>
    <definedName name="Swap28CancelD">#REF!</definedName>
    <definedName name="Swap28DrawD">#REF!</definedName>
    <definedName name="Swap28Notional">#REF!</definedName>
    <definedName name="Swap28OpPA">#REF!</definedName>
    <definedName name="Swap28OpPR">#REF!</definedName>
    <definedName name="Swap28OpRA">#REF!</definedName>
    <definedName name="Swap28OpRR">#REF!</definedName>
    <definedName name="Swap28PIndex">#REF!</definedName>
    <definedName name="Swap28PRate">#REF!</definedName>
    <definedName name="Swap28RefiD">#REF!</definedName>
    <definedName name="Swap28RIndex">#REF!</definedName>
    <definedName name="Swap28RRate">#REF!</definedName>
    <definedName name="Swap29_">#REF!</definedName>
    <definedName name="Swap29AnnP">#REF!</definedName>
    <definedName name="Swap29AnnR">#REF!</definedName>
    <definedName name="Swap29CancelD">#REF!</definedName>
    <definedName name="Swap29DrawD">#REF!</definedName>
    <definedName name="Swap29Notional">#REF!</definedName>
    <definedName name="Swap29OpPA">#REF!</definedName>
    <definedName name="Swap29OpPR">#REF!</definedName>
    <definedName name="Swap29OpRA">#REF!</definedName>
    <definedName name="Swap29OpRR">#REF!</definedName>
    <definedName name="Swap29PIndex">#REF!</definedName>
    <definedName name="Swap29PRate">#REF!</definedName>
    <definedName name="Swap29RefiD">#REF!</definedName>
    <definedName name="Swap29RIndex">#REF!</definedName>
    <definedName name="Swap29RRate">#REF!</definedName>
    <definedName name="Swap30_">#REF!</definedName>
    <definedName name="Swap30AnnP">#REF!</definedName>
    <definedName name="Swap30AnnR">#REF!</definedName>
    <definedName name="Swap30CancelD">#REF!</definedName>
    <definedName name="Swap30DrawD">#REF!</definedName>
    <definedName name="Swap30Notional">#REF!</definedName>
    <definedName name="Swap30OpPA">#REF!</definedName>
    <definedName name="Swap30OpPR">#REF!</definedName>
    <definedName name="Swap30OpRA">#REF!</definedName>
    <definedName name="Swap30OpRR">#REF!</definedName>
    <definedName name="Swap30PIndex">#REF!</definedName>
    <definedName name="Swap30PRate">#REF!</definedName>
    <definedName name="Swap30RefiD">#REF!</definedName>
    <definedName name="Swap30RIndex">#REF!</definedName>
    <definedName name="Swap30RRate">#REF!</definedName>
    <definedName name="Swap31_">#REF!</definedName>
    <definedName name="Swap31AnnP">#REF!</definedName>
    <definedName name="Swap31AnnR">#REF!</definedName>
    <definedName name="Swap31CancelD">#REF!</definedName>
    <definedName name="Swap31DrawD">#REF!</definedName>
    <definedName name="Swap31Notional">#REF!</definedName>
    <definedName name="Swap31OpPA">#REF!</definedName>
    <definedName name="Swap31OpPR">#REF!</definedName>
    <definedName name="Swap31OpRA">#REF!</definedName>
    <definedName name="Swap31OpRR">#REF!</definedName>
    <definedName name="Swap31PIndex">#REF!</definedName>
    <definedName name="Swap31PRate">#REF!</definedName>
    <definedName name="Swap31RefiD">#REF!</definedName>
    <definedName name="Swap31RIndex">#REF!</definedName>
    <definedName name="Swap31RRate">#REF!</definedName>
    <definedName name="Swap32_">#REF!</definedName>
    <definedName name="Swap32AnnP">#REF!</definedName>
    <definedName name="Swap32AnnR">#REF!</definedName>
    <definedName name="Swap32CancelD">#REF!</definedName>
    <definedName name="Swap32DrawD">#REF!</definedName>
    <definedName name="Swap32Notional">#REF!</definedName>
    <definedName name="Swap32OpPA">#REF!</definedName>
    <definedName name="Swap32OpPR">#REF!</definedName>
    <definedName name="Swap32OpRA">#REF!</definedName>
    <definedName name="Swap32OpRR">#REF!</definedName>
    <definedName name="Swap32PIndex">#REF!</definedName>
    <definedName name="Swap32PRate">#REF!</definedName>
    <definedName name="Swap32RefiD">#REF!</definedName>
    <definedName name="Swap32RIndex">#REF!</definedName>
    <definedName name="Swap32RRate">#REF!</definedName>
    <definedName name="Swap33_">#REF!</definedName>
    <definedName name="Swap33AnnP">#REF!</definedName>
    <definedName name="Swap33AnnR">#REF!</definedName>
    <definedName name="Swap33CancelD">#REF!</definedName>
    <definedName name="Swap33DrawD">#REF!</definedName>
    <definedName name="Swap33Notional">#REF!</definedName>
    <definedName name="Swap33OpPA">#REF!</definedName>
    <definedName name="Swap33OpPR">#REF!</definedName>
    <definedName name="Swap33OpRA">#REF!</definedName>
    <definedName name="Swap33OpRR">#REF!</definedName>
    <definedName name="Swap33PIndex">#REF!</definedName>
    <definedName name="Swap33PRate">#REF!</definedName>
    <definedName name="Swap33RefiD">#REF!</definedName>
    <definedName name="Swap33RIndex">#REF!</definedName>
    <definedName name="Swap33RRate">#REF!</definedName>
    <definedName name="Swap34_">#REF!</definedName>
    <definedName name="Swap34AnnP">#REF!</definedName>
    <definedName name="Swap34AnnR">#REF!</definedName>
    <definedName name="Swap34CancelD">#REF!</definedName>
    <definedName name="Swap34DrawD">#REF!</definedName>
    <definedName name="Swap34Notional">#REF!</definedName>
    <definedName name="Swap34OpPA">#REF!</definedName>
    <definedName name="Swap34OpPR">#REF!</definedName>
    <definedName name="Swap34OpRA">#REF!</definedName>
    <definedName name="Swap34OpRR">#REF!</definedName>
    <definedName name="Swap34PIndex">#REF!</definedName>
    <definedName name="Swap34PRate">#REF!</definedName>
    <definedName name="Swap34RefiD">#REF!</definedName>
    <definedName name="Swap34RIndex">#REF!</definedName>
    <definedName name="Swap34RRate">#REF!</definedName>
    <definedName name="Swap35_">#REF!</definedName>
    <definedName name="Swap35AnnP">#REF!</definedName>
    <definedName name="Swap35AnnR">#REF!</definedName>
    <definedName name="Swap35CancelD">#REF!</definedName>
    <definedName name="Swap35DrawD">#REF!</definedName>
    <definedName name="Swap35Notional">#REF!</definedName>
    <definedName name="Swap35OpPA">#REF!</definedName>
    <definedName name="Swap35OpPR">#REF!</definedName>
    <definedName name="Swap35OpRA">#REF!</definedName>
    <definedName name="Swap35OpRR">#REF!</definedName>
    <definedName name="Swap35PIndex">#REF!</definedName>
    <definedName name="Swap35PRate">#REF!</definedName>
    <definedName name="Swap35RefiD">#REF!</definedName>
    <definedName name="Swap35RIndex">#REF!</definedName>
    <definedName name="Swap35RRate">#REF!</definedName>
    <definedName name="Swap36_">#REF!</definedName>
    <definedName name="Swap36AnnP">#REF!</definedName>
    <definedName name="Swap36AnnR">#REF!</definedName>
    <definedName name="Swap36CancelD">#REF!</definedName>
    <definedName name="Swap36DrawD">#REF!</definedName>
    <definedName name="Swap36Notional">#REF!</definedName>
    <definedName name="Swap36OpPA">#REF!</definedName>
    <definedName name="Swap36OpPR">#REF!</definedName>
    <definedName name="Swap36OpRA">#REF!</definedName>
    <definedName name="Swap36OpRR">#REF!</definedName>
    <definedName name="Swap36PIndex">#REF!</definedName>
    <definedName name="Swap36PRate">#REF!</definedName>
    <definedName name="Swap36RefiD">#REF!</definedName>
    <definedName name="Swap36RIndex">#REF!</definedName>
    <definedName name="Swap36RRate">#REF!</definedName>
    <definedName name="Swap37_">#REF!</definedName>
    <definedName name="Swap37AnnP">#REF!</definedName>
    <definedName name="Swap37AnnR">#REF!</definedName>
    <definedName name="Swap37CancelD">#REF!</definedName>
    <definedName name="Swap37DrawD">#REF!</definedName>
    <definedName name="Swap37Notional">#REF!</definedName>
    <definedName name="Swap37OpPA">#REF!</definedName>
    <definedName name="Swap37OpPR">#REF!</definedName>
    <definedName name="Swap37OpRA">#REF!</definedName>
    <definedName name="Swap37OpRR">#REF!</definedName>
    <definedName name="Swap37PIndex">#REF!</definedName>
    <definedName name="Swap37PRate">#REF!</definedName>
    <definedName name="Swap37RefiD">#REF!</definedName>
    <definedName name="Swap37RIndex">#REF!</definedName>
    <definedName name="Swap37RRate">#REF!</definedName>
    <definedName name="Swap38_">#REF!</definedName>
    <definedName name="Swap38AnnP">#REF!</definedName>
    <definedName name="Swap38AnnR">#REF!</definedName>
    <definedName name="Swap38CancelD">#REF!</definedName>
    <definedName name="Swap38DrawD">#REF!</definedName>
    <definedName name="Swap38Notional">#REF!</definedName>
    <definedName name="Swap38OpPA">#REF!</definedName>
    <definedName name="Swap38OpPR">#REF!</definedName>
    <definedName name="Swap38OpRA">#REF!</definedName>
    <definedName name="Swap38OpRR">#REF!</definedName>
    <definedName name="Swap38PIndex">#REF!</definedName>
    <definedName name="Swap38PRate">#REF!</definedName>
    <definedName name="Swap38RefiD">#REF!</definedName>
    <definedName name="Swap38RIndex">#REF!</definedName>
    <definedName name="Swap38RRate">#REF!</definedName>
    <definedName name="Swap39_">#REF!</definedName>
    <definedName name="Swap39AnnP">#REF!</definedName>
    <definedName name="Swap39AnnR">#REF!</definedName>
    <definedName name="Swap39CancelD">#REF!</definedName>
    <definedName name="Swap39DrawD">#REF!</definedName>
    <definedName name="Swap39Notional">#REF!</definedName>
    <definedName name="Swap39OpPA">#REF!</definedName>
    <definedName name="Swap39OpPR">#REF!</definedName>
    <definedName name="Swap39OpRA">#REF!</definedName>
    <definedName name="Swap39OpRR">#REF!</definedName>
    <definedName name="Swap39PIndex">#REF!</definedName>
    <definedName name="Swap39PRate">#REF!</definedName>
    <definedName name="Swap39RefiD">#REF!</definedName>
    <definedName name="Swap39RIndex">#REF!</definedName>
    <definedName name="Swap39RRate">#REF!</definedName>
    <definedName name="Swap40_">#REF!</definedName>
    <definedName name="Swap40AnnP">#REF!</definedName>
    <definedName name="Swap40AnnR">#REF!</definedName>
    <definedName name="Swap40CancelD">#REF!</definedName>
    <definedName name="Swap40DrawD">#REF!</definedName>
    <definedName name="Swap40Notional">#REF!</definedName>
    <definedName name="Swap40OpPA">#REF!</definedName>
    <definedName name="Swap40OpPR">#REF!</definedName>
    <definedName name="Swap40OpRA">#REF!</definedName>
    <definedName name="Swap40OpRR">#REF!</definedName>
    <definedName name="Swap40PIndex">#REF!</definedName>
    <definedName name="Swap40PRate">#REF!</definedName>
    <definedName name="Swap40RefiD">#REF!</definedName>
    <definedName name="Swap40RIndex">#REF!</definedName>
    <definedName name="Swap40RRate">#REF!</definedName>
    <definedName name="Swap41_">#REF!</definedName>
    <definedName name="Swap41AnnP">#REF!</definedName>
    <definedName name="Swap41AnnR">#REF!</definedName>
    <definedName name="Swap41CancelD">#REF!</definedName>
    <definedName name="Swap41DrawD">#REF!</definedName>
    <definedName name="Swap41Notional">#REF!</definedName>
    <definedName name="Swap41OpPA">#REF!</definedName>
    <definedName name="Swap41OpPR">#REF!</definedName>
    <definedName name="Swap41OpRA">#REF!</definedName>
    <definedName name="Swap41OpRR">#REF!</definedName>
    <definedName name="Swap41PIndex">#REF!</definedName>
    <definedName name="Swap41PRate">#REF!</definedName>
    <definedName name="Swap41RefiD">#REF!</definedName>
    <definedName name="Swap41RIndex">#REF!</definedName>
    <definedName name="Swap41RRate">#REF!</definedName>
    <definedName name="Swap42_">#REF!</definedName>
    <definedName name="Swap42AnnP">#REF!</definedName>
    <definedName name="Swap42AnnR">#REF!</definedName>
    <definedName name="Swap42CancelD">#REF!</definedName>
    <definedName name="Swap42DrawD">#REF!</definedName>
    <definedName name="Swap42Notional">#REF!</definedName>
    <definedName name="Swap42OpPA">#REF!</definedName>
    <definedName name="Swap42OpPR">#REF!</definedName>
    <definedName name="Swap42OpRA">#REF!</definedName>
    <definedName name="Swap42OpRR">#REF!</definedName>
    <definedName name="Swap42PIndex">#REF!</definedName>
    <definedName name="Swap42PRate">#REF!</definedName>
    <definedName name="Swap42RefiD">#REF!</definedName>
    <definedName name="Swap42RIndex">#REF!</definedName>
    <definedName name="Swap42RRate">#REF!</definedName>
    <definedName name="Swap43_">#REF!</definedName>
    <definedName name="Swap43AnnP">#REF!</definedName>
    <definedName name="Swap43AnnR">#REF!</definedName>
    <definedName name="Swap43CancelD">#REF!</definedName>
    <definedName name="Swap43DrawD">#REF!</definedName>
    <definedName name="Swap43Notional">#REF!</definedName>
    <definedName name="Swap43OpPA">#REF!</definedName>
    <definedName name="Swap43OpPR">#REF!</definedName>
    <definedName name="Swap43OpRA">#REF!</definedName>
    <definedName name="Swap43OpRR">#REF!</definedName>
    <definedName name="Swap43PIndex">#REF!</definedName>
    <definedName name="Swap43PRate">#REF!</definedName>
    <definedName name="Swap43RefiD">#REF!</definedName>
    <definedName name="Swap43RIndex">#REF!</definedName>
    <definedName name="Swap43RRate">#REF!</definedName>
    <definedName name="Swap44_">#REF!</definedName>
    <definedName name="Swap44AnnP">#REF!</definedName>
    <definedName name="Swap44AnnR">#REF!</definedName>
    <definedName name="Swap44CancelD">#REF!</definedName>
    <definedName name="Swap44DrawD">#REF!</definedName>
    <definedName name="Swap44Notional">#REF!</definedName>
    <definedName name="Swap44OpPA">#REF!</definedName>
    <definedName name="Swap44OpPR">#REF!</definedName>
    <definedName name="Swap44OpRA">#REF!</definedName>
    <definedName name="Swap44OpRR">#REF!</definedName>
    <definedName name="Swap44PIndex">#REF!</definedName>
    <definedName name="Swap44PRate">#REF!</definedName>
    <definedName name="Swap44RefiD">#REF!</definedName>
    <definedName name="Swap44RIndex">#REF!</definedName>
    <definedName name="Swap44RRate">#REF!</definedName>
    <definedName name="Swap45_">#REF!</definedName>
    <definedName name="Swap45AnnP">#REF!</definedName>
    <definedName name="Swap45AnnR">#REF!</definedName>
    <definedName name="Swap45CancelD">#REF!</definedName>
    <definedName name="Swap45DrawD">#REF!</definedName>
    <definedName name="Swap45Notional">#REF!</definedName>
    <definedName name="Swap45OpPA">#REF!</definedName>
    <definedName name="Swap45OpPR">#REF!</definedName>
    <definedName name="Swap45OpRA">#REF!</definedName>
    <definedName name="Swap45OpRR">#REF!</definedName>
    <definedName name="Swap45PIndex">#REF!</definedName>
    <definedName name="Swap45PRate">#REF!</definedName>
    <definedName name="Swap45RefiD">#REF!</definedName>
    <definedName name="Swap45RIndex">#REF!</definedName>
    <definedName name="Swap45RRate">#REF!</definedName>
    <definedName name="Swap46_">#REF!</definedName>
    <definedName name="Swap46AnnP">#REF!</definedName>
    <definedName name="Swap46AnnR">#REF!</definedName>
    <definedName name="Swap46CancelD">#REF!</definedName>
    <definedName name="Swap46DrawD">#REF!</definedName>
    <definedName name="Swap46Notional">#REF!</definedName>
    <definedName name="Swap46OpPA">#REF!</definedName>
    <definedName name="Swap46OpPR">#REF!</definedName>
    <definedName name="Swap46OpRA">#REF!</definedName>
    <definedName name="Swap46OpRR">#REF!</definedName>
    <definedName name="Swap46PIndex">#REF!</definedName>
    <definedName name="Swap46PRate">#REF!</definedName>
    <definedName name="Swap46RefiD">#REF!</definedName>
    <definedName name="Swap46RIndex">#REF!</definedName>
    <definedName name="Swap46RRate">#REF!</definedName>
    <definedName name="Swap47_">#REF!</definedName>
    <definedName name="Swap47AnnP">#REF!</definedName>
    <definedName name="Swap47AnnR">#REF!</definedName>
    <definedName name="Swap47CancelD">#REF!</definedName>
    <definedName name="Swap47DrawD">#REF!</definedName>
    <definedName name="Swap47Notional">#REF!</definedName>
    <definedName name="Swap47OpPA">#REF!</definedName>
    <definedName name="Swap47OpPR">#REF!</definedName>
    <definedName name="Swap47OpRA">#REF!</definedName>
    <definedName name="Swap47OpRR">#REF!</definedName>
    <definedName name="Swap47PIndex">#REF!</definedName>
    <definedName name="Swap47PRate">#REF!</definedName>
    <definedName name="Swap47RefiD">#REF!</definedName>
    <definedName name="Swap47RIndex">#REF!</definedName>
    <definedName name="Swap47RRate">#REF!</definedName>
    <definedName name="Swap48_">#REF!</definedName>
    <definedName name="Swap48AnnP">#REF!</definedName>
    <definedName name="Swap48AnnR">#REF!</definedName>
    <definedName name="Swap48CancelD">#REF!</definedName>
    <definedName name="Swap48DrawD">#REF!</definedName>
    <definedName name="Swap48Notional">#REF!</definedName>
    <definedName name="Swap48OpPA">#REF!</definedName>
    <definedName name="Swap48OpPR">#REF!</definedName>
    <definedName name="Swap48OpRA">#REF!</definedName>
    <definedName name="Swap48OpRR">#REF!</definedName>
    <definedName name="Swap48PIndex">#REF!</definedName>
    <definedName name="Swap48PRate">#REF!</definedName>
    <definedName name="Swap48RefiD">#REF!</definedName>
    <definedName name="Swap48RIndex">#REF!</definedName>
    <definedName name="Swap48RRate">#REF!</definedName>
    <definedName name="Swap49_">#REF!</definedName>
    <definedName name="Swap49AnnP">#REF!</definedName>
    <definedName name="Swap49AnnR">#REF!</definedName>
    <definedName name="Swap49CancelD">#REF!</definedName>
    <definedName name="Swap49DrawD">#REF!</definedName>
    <definedName name="Swap49Notional">#REF!</definedName>
    <definedName name="Swap49OpPA">#REF!</definedName>
    <definedName name="Swap49OpPR">#REF!</definedName>
    <definedName name="Swap49OpRA">#REF!</definedName>
    <definedName name="Swap49OpRR">#REF!</definedName>
    <definedName name="Swap49PIndex">#REF!</definedName>
    <definedName name="Swap49PRate">#REF!</definedName>
    <definedName name="Swap49RefiD">#REF!</definedName>
    <definedName name="Swap49RIndex">#REF!</definedName>
    <definedName name="Swap49RRate">#REF!</definedName>
    <definedName name="Swap50_">#REF!</definedName>
    <definedName name="Swap50AnnP">#REF!</definedName>
    <definedName name="Swap50AnnR">#REF!</definedName>
    <definedName name="Swap50CancelD">#REF!</definedName>
    <definedName name="Swap50DrawD">#REF!</definedName>
    <definedName name="Swap50Notional">#REF!</definedName>
    <definedName name="Swap50OpPA">#REF!</definedName>
    <definedName name="Swap50OpPR">#REF!</definedName>
    <definedName name="Swap50OpRA">#REF!</definedName>
    <definedName name="Swap50OpRR">#REF!</definedName>
    <definedName name="Swap50PIndex">#REF!</definedName>
    <definedName name="Swap50PRate">#REF!</definedName>
    <definedName name="Swap50RefiD">#REF!</definedName>
    <definedName name="Swap50RIndex">#REF!</definedName>
    <definedName name="Swap50RRate">#REF!</definedName>
    <definedName name="swap55calc">#REF!,#REF!</definedName>
    <definedName name="Swvu.CapersView." hidden="1">#REF!</definedName>
    <definedName name="Swvu.Japan_Capers_Ed_Pub." hidden="1">#REF!</definedName>
    <definedName name="Swvu.KJP_CC." hidden="1">#REF!</definedName>
    <definedName name="Tolerance">#REF!</definedName>
    <definedName name="ToleranceDP">[1]Scen_Mgr!$H$154</definedName>
    <definedName name="ToleranceM">[1]Scen_Mgr!$H$155</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ggh" localSheetId="5" hidden="1">{#N/A,#N/A,FALSE,"TMCOMP96";#N/A,#N/A,FALSE,"MAT96";#N/A,#N/A,FALSE,"FANDA96";#N/A,#N/A,FALSE,"INTRAN96";#N/A,#N/A,FALSE,"NAA9697";#N/A,#N/A,FALSE,"ECWEBB";#N/A,#N/A,FALSE,"MFT96";#N/A,#N/A,FALSE,"CTrecon"}</definedName>
    <definedName name="trggh" localSheetId="8"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RNR_19cc42717d784e94bc6868f4368a2a68_5337_2" hidden="1">#REF!</definedName>
    <definedName name="TRNR_408561485f724a7b8f850de98f87d4a2_5337_2" hidden="1">#REF!</definedName>
    <definedName name="TRNR_81c33e21b1b8409c96e469fdf2de4186_6302_1" hidden="1">#REF!</definedName>
    <definedName name="TRNR_b07e43a6adfd44c29b73a7412e70d301_523_2" hidden="1">#REF!</definedName>
    <definedName name="TRNR_b3c2f2629e244e66ac70fd499ba85249_1261_1" hidden="1">#REF!</definedName>
    <definedName name="Tscen">#REF!</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Val_AdditionalCashflow_Type">[1]Scen_Mgr!$H$288:$H$289</definedName>
    <definedName name="Val_Category">[1]Scen_Mgr!$H$161:$H$174</definedName>
    <definedName name="Val_Company">[1]Scen_Mgr!#REF!</definedName>
    <definedName name="Val_General_Index">[1]Scen_Mgr!$H$217:$H$219</definedName>
    <definedName name="Val_Index">[1]Scen_Mgr!$H$207:$H$214</definedName>
    <definedName name="Val_Inflation_Type">[1]Scen_Mgr!$H$296:$H$297</definedName>
    <definedName name="Val_Instrument_Type">[1]Scen_Mgr!$H$195:$H$197</definedName>
    <definedName name="Val_Manual_Overrides">[1]Scen_Mgr!$H$188:$H$192</definedName>
    <definedName name="Val_Maturity_Type">[1]Scen_Mgr!$H$177:$H$185</definedName>
    <definedName name="Val_Paydown_Profile">[1]Scen_Mgr!$H$292:$H$293</definedName>
    <definedName name="Val_Reference_Benchmark">[1]Scen_Mgr!$H$273:$H$280</definedName>
    <definedName name="Val_Reference_Month">[1]Scen_Mgr!$H$236:$H$254</definedName>
    <definedName name="Val_Repayment_Profile">[1]Scen_Mgr!$H$269:$H$270</definedName>
    <definedName name="Val_Seniority">[1]Scen_Mgr!$H$200:$H$204</definedName>
    <definedName name="Val_Swap_Category">[1]Scen_Mgr!$H$283:$H$285</definedName>
    <definedName name="Val_WrappingCosts_Profile">[1]Scen_Mgr!$H$261:$H$262</definedName>
    <definedName name="Val_WrappingCosts_Type">[1]Scen_Mgr!$H$265:$H$266</definedName>
    <definedName name="Val_Y_N">[1]Scen_Mgr!$H$257:$H$258</definedName>
    <definedName name="WaiverStepUp">#REF!</definedName>
    <definedName name="Wcap">#REF!</definedName>
    <definedName name="WCReg">#REF!</definedName>
    <definedName name="Weak">"Weak"</definedName>
    <definedName name="wrn.APAC." hidden="1">{"Linkages",#N/A,TRUE,"Linkages";"Finassum",#N/A,TRUE,"Linkages";"insto_returns",#N/A,TRUE,"Insto Returns";"BAA",#N/A,TRUE,"BAA Returns";"impact_fin",#N/A,TRUE,"Impact on BAA";"ratios",#N/A,TRUE,"Key Ratios";"annual_data",#N/A,TRUE,"Annual Data"}</definedName>
    <definedName name="wrn.BPLAN." hidden="1">{"contents",#N/A,FALSE,"Contents";"Linkages",#N/A,FALSE,"Linkages";"report",#N/A,FALSE,"Report";"Tables",#N/A,FALSE,"Landscape";"returns",#N/A,FALSE,"Annual Data";"annual_data",#N/A,FALSE,"Annual Data";"ratios",#N/A,FALSE,"Key Ratios";"balancesheet",#N/A,FALSE,"Balance Sheet";"insto_returns",#N/A,FALSE,"Insto Returns";"project_returns",#N/A,FALSE,"Project Returns";"title",#N/A,FALSE,"Contents"}</definedName>
    <definedName name="wrn.CapersPlotter." hidden="1">{#N/A,#N/A,FALSE,"DI 2 YEAR MASTER SCHEDULE"}</definedName>
    <definedName name="wrn.Complete." hidden="1">{#N/A,#N/A,TRUE,"DCF Summary";#N/A,#N/A,TRUE,"Casema";#N/A,#N/A,TRUE,"UK";#N/A,#N/A,TRUE,"RCF";#N/A,#N/A,TRUE,"Intercable CZ";#N/A,#N/A,TRUE,"Interkabel P";#N/A,#N/A,TRUE,"LBO-Total";#N/A,#N/A,TRUE,"LBO-Casema"}</definedName>
    <definedName name="wrn.CompleteTor" hidden="1">{#N/A,#N/A,TRUE,"DCF Summary";#N/A,#N/A,TRUE,"Casema";#N/A,#N/A,TRUE,"UK";#N/A,#N/A,TRUE,"RCF";#N/A,#N/A,TRUE,"Intercable CZ";#N/A,#N/A,TRUE,"Interkabel P";#N/A,#N/A,TRUE,"LBO-Total";#N/A,#N/A,TRUE,"LBO-Casema"}</definedName>
    <definedName name="wrn.DCF._.Only." hidden="1">{#N/A,#N/A,FALSE,"DCF Summary";#N/A,#N/A,FALSE,"Casema";#N/A,#N/A,FALSE,"Casema NoTel";#N/A,#N/A,FALSE,"UK";#N/A,#N/A,FALSE,"RCF";#N/A,#N/A,FALSE,"Intercable CZ";#N/A,#N/A,FALSE,"Interkabel P"}</definedName>
    <definedName name="wrn.DCFTor" hidden="1">{#N/A,#N/A,FALSE,"DCF Summary";#N/A,#N/A,FALSE,"Casema";#N/A,#N/A,FALSE,"Casema NoTel";#N/A,#N/A,FALSE,"UK";#N/A,#N/A,FALSE,"RCF";#N/A,#N/A,FALSE,"Intercable CZ";#N/A,#N/A,FALSE,"Interkabel P"}</definedName>
    <definedName name="wrn.Depr." hidden="1">{"tax_schedule",#N/A,TRUE,"Tax Schedule";"profit_loss",#N/A,TRUE,"ProfitLoss";"impact_fin",#N/A,TRUE,"Impact on BAA";"annual_data",#N/A,TRUE,"Annual Data"}</definedName>
    <definedName name="wrn.Edutainment._.Priority._.List." hidden="1">{#N/A,#N/A,FALSE,"DI 2 YEAR MASTER SCHEDULE"}</definedName>
    <definedName name="wrn.Financial._.Reports." hidden="1">{#N/A,#N/A,TRUE,"Title";#N/A,#N/A,TRUE,"Index";#N/A,#N/A,TRUE,"Consolidated P&amp;L";#N/A,#N/A,TRUE,"EPH P&amp;L";#N/A,#N/A,TRUE,"Delemar P&amp;L";#N/A,#N/A,TRUE,"Uttterson P&amp;L";#N/A,#N/A,TRUE,"Balance Sheet";#N/A,#N/A,TRUE,"Cash Flow";#N/A,#N/A,TRUE,"KPI";#N/A,#N/A,TRUE,"2. Working Capital";#N/A,#N/A,TRUE,"3. Investments";#N/A,#N/A,TRUE,"4. PPE";#N/A,#N/A,TRUE,"5. Tax";#N/A,#N/A,TRUE,"6. Intangibles";#N/A,#N/A,TRUE,"7. Other NCA";#N/A,#N/A,TRUE,"8. Borrowings";#N/A,#N/A,TRUE,"9. Equity";#N/A,#N/A,TRUE,"GST"}</definedName>
    <definedName name="wrn.Full._.Pack." hidden="1">{#N/A,#N/A,FALSE,"Summary";#N/A,#N/A,FALSE,"Assumptions";#N/A,#N/A,FALSE,"Scenarios";#N/A,#N/A,FALSE,"LBE (Base)";#N/A,#N/A,FALSE,"Scen A";#N/A,#N/A,FALSE,"Scen B";"Debt Paydown Scenario",#N/A,FALSE,"Cash in Bank";#N/A,#N/A,FALSE,"Debt&amp;Equity Rec"}</definedName>
    <definedName name="wrn.Japan_Capers_Ed._.Pub." hidden="1">{"Japan_Capers_Ed_Pub",#N/A,FALSE,"DI 2 YEAR MASTER SCHEDULE"}</definedName>
    <definedName name="wrn.Mat." hidden="1">{"staff",#N/A,FALSE,"Current Month"}</definedName>
    <definedName name="wrn.Print._.Runs." hidden="1">{"ratios",#N/A,FALSE,"Key Ratios";#N/A,#N/A,FALSE,"Annual Data";#N/A,#N/A,FALSE,"Balance Sheet"}</definedName>
    <definedName name="wrn.Print_Buyer." hidden="1">{#N/A,"DR",FALSE,"increm pf";#N/A,"MAMSI",FALSE,"increm pf";#N/A,"MAXI",FALSE,"increm pf";#N/A,"PCAM",FALSE,"increm pf";#N/A,"PHSV",FALSE,"increm pf";#N/A,"SIE",FALSE,"increm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out2." hidden="1">{"Linkages",#N/A,FALSE,"Linkages";"Busplan",#N/A,FALSE,"Linkages";"traffic",#N/A,FALSE,"Linkages";"Finassum",#N/A,FALSE,"Linkages"}</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Rating._.Pack." hidden="1">{#N/A,#N/A,TRUE,"TEG Ratios £";#N/A,#N/A,TRUE,"TEG IS £";#N/A,#N/A,TRUE,"TEG  CF £";#N/A,#N/A,TRUE,"Assumptions";#N/A,#N/A,TRUE,"Working Assumptions"}</definedName>
    <definedName name="wrn.TMCOMP." localSheetId="5" hidden="1">{#N/A,#N/A,FALSE,"TMCOMP96";#N/A,#N/A,FALSE,"MAT96";#N/A,#N/A,FALSE,"FANDA96";#N/A,#N/A,FALSE,"INTRAN96";#N/A,#N/A,FALSE,"NAA9697";#N/A,#N/A,FALSE,"ECWEBB";#N/A,#N/A,FALSE,"MFT96";#N/A,#N/A,FALSE,"CTrecon"}</definedName>
    <definedName name="wrn.TMCOMP." localSheetId="8"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rn.usacqveh." hidden="1">{"USBALAN",#N/A,FALSE,"C";"USCASH",#N/A,FALSE,"C";"USDEBT",#N/A,FALSE,"C";"USDEPR",#N/A,FALSE,"C";"usincome",#N/A,FALSE,"C";"USIRR",#N/A,FALSE,"C"}</definedName>
    <definedName name="wrn.Variance._.Analysis." hidden="1">{#N/A,#N/A,TRUE,"Var. to Nov Figures";#N/A,#N/A,TRUE,"TEG Ratios £";#N/A,#N/A,TRUE,"Nov Figures"}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ear1Label1" localSheetId="7">IF(ScenarioChoice="Default value drivers",Year1Default1,Year1Custom1)</definedName>
    <definedName name="Year1Label1">IF(ScenarioChoice="Default value drivers",Year1Default1,Year1Custom1)</definedName>
    <definedName name="Year1Label2" localSheetId="7">IF(ScenarioChoice="Default value drivers",Year1Default2,Year1Custom2)</definedName>
    <definedName name="Year1Label2">IF(ScenarioChoice="Default value drivers",Year1Default2,Year1Custom2)</definedName>
    <definedName name="Year1SupplementaryRatio1" localSheetId="7">ProjectedYear1&amp;"P Adjusted EBITDA interest coverage (x)"</definedName>
    <definedName name="Year1SupplementaryRatio1">ProjectedYear1&amp;"P Adjusted EBITDA interest coverage (x)"</definedName>
    <definedName name="Year1SupplementaryRatio2" localSheetId="7">ProjectedYear1&amp;"P Adjusted FFO cash interest coverage (x)"</definedName>
    <definedName name="Year1SupplementaryRatio2">ProjectedYear1&amp;"P Adjusted FFO cash interest coverage (x)"</definedName>
    <definedName name="Year1Variance1Minus1" localSheetId="7">Year1Variance1-IF(ScenarioChoice="Default value drivers",Year1VarianceDefault1,Year1VarianceCustom1)</definedName>
    <definedName name="Year1Variance1Minus1">Year1Variance1-IF(ScenarioChoice="Default value drivers",Year1VarianceDefault1,Year1VarianceCustom1)</definedName>
    <definedName name="Year1Variance1Minus2" localSheetId="7">'Raw data &gt;&gt;'!Year1Variance1Minus1-IF(ScenarioChoice="Default value drivers",Year1VarianceDefault1,Year1VarianceCustom1)</definedName>
    <definedName name="Year1Variance1Minus2">Year1Variance1Minus1-IF(ScenarioChoice="Default value drivers",Year1VarianceDefault1,Year1VarianceCustom1)</definedName>
    <definedName name="Year1Variance1Plus1" localSheetId="7">Year1Variance1+IF(ScenarioChoice="Default value drivers",Year1VarianceDefault1,Year1VarianceCustom1)</definedName>
    <definedName name="Year1Variance1Plus1">Year1Variance1+IF(ScenarioChoice="Default value drivers",Year1VarianceDefault1,Year1VarianceCustom1)</definedName>
    <definedName name="Year1Variance1Plus2" localSheetId="7">'Raw data &gt;&gt;'!Year1Variance1Plus1+IF(ScenarioChoice="Default value drivers",Year1VarianceDefault1,Year1VarianceCustom1)</definedName>
    <definedName name="Year1Variance1Plus2">Year1Variance1Plus1+IF(ScenarioChoice="Default value drivers",Year1VarianceDefault1,Year1VarianceCustom1)</definedName>
    <definedName name="Year1Variance2Minus1" localSheetId="7">Year1Variance2-IF(ScenarioChoice="Default value drivers",Year1VarianceDefault2,Year1VarianceCustom2)</definedName>
    <definedName name="Year1Variance2Minus1">Year1Variance2-IF(ScenarioChoice="Default value drivers",Year1VarianceDefault2,Year1VarianceCustom2)</definedName>
    <definedName name="Year1Variance2Minus2" localSheetId="7">'Raw data &gt;&gt;'!Year1Variance2Minus1-IF(ScenarioChoice="Default value drivers",Year1VarianceDefault2,Year1VarianceCustom2)</definedName>
    <definedName name="Year1Variance2Minus2">Year1Variance2Minus1-IF(ScenarioChoice="Default value drivers",Year1VarianceDefault2,Year1VarianceCustom2)</definedName>
    <definedName name="Year1Variance2Plus1" localSheetId="7">Year1Variance2+IF(ScenarioChoice="Default value drivers",Year1VarianceDefault2,Year1VarianceCustom2)</definedName>
    <definedName name="Year1Variance2Plus1">Year1Variance2+IF(ScenarioChoice="Default value drivers",Year1VarianceDefault2,Year1VarianceCustom2)</definedName>
    <definedName name="Year1Variance2Plus2" localSheetId="7">'Raw data &gt;&gt;'!Year1Variance2Plus1+IF(ScenarioChoice="Default value drivers",Year1VarianceDefault2,Year1VarianceCustom2)</definedName>
    <definedName name="Year1Variance2Plus2">Year1Variance2Plus1+IF(ScenarioChoice="Default value drivers",Year1VarianceDefault2,Year1VarianceCustom2)</definedName>
    <definedName name="Year2Label1" localSheetId="7">IF(ScenarioChoice="Default value drivers",Year2Default1,Year2Custom1)</definedName>
    <definedName name="Year2Label1">IF(ScenarioChoice="Default value drivers",Year2Default1,Year2Custom1)</definedName>
    <definedName name="Year2Label2" localSheetId="7">IF(ScenarioChoice="Default value drivers",Year2Default2,Year2Custom2)</definedName>
    <definedName name="Year2Label2">IF(ScenarioChoice="Default value drivers",Year2Default2,Year2Custom2)</definedName>
    <definedName name="Year2SupplementaryRatio1" localSheetId="7">ProjectedYear2&amp;"E Adjusted EBITDA interest coverage (x)"</definedName>
    <definedName name="Year2SupplementaryRatio1">ProjectedYear2&amp;"E Adjusted EBITDA interest coverage (x)"</definedName>
    <definedName name="Year2SupplementaryRatio2" localSheetId="7">ProjectedYear2&amp;"E Adjusted FFO cash interest coverage (x)"</definedName>
    <definedName name="Year2SupplementaryRatio2">ProjectedYear2&amp;"E Adjusted FFO cash interest coverage (x)"</definedName>
    <definedName name="Year2Variance1Minus1" localSheetId="7">Year2Variance1-IF(ScenarioChoice="Default value drivers",Year2VarianceDefault1,Year2VarianceCustom1)</definedName>
    <definedName name="Year2Variance1Minus1">Year2Variance1-IF(ScenarioChoice="Default value drivers",Year2VarianceDefault1,Year2VarianceCustom1)</definedName>
    <definedName name="Year2Variance1Minus2" localSheetId="7">'Raw data &gt;&gt;'!Year2Variance1Minus1-IF(ScenarioChoice="Default value drivers",Year2VarianceDefault1,Year2VarianceCustom1)</definedName>
    <definedName name="Year2Variance1Minus2">Year2Variance1Minus1-IF(ScenarioChoice="Default value drivers",Year2VarianceDefault1,Year2VarianceCustom1)</definedName>
    <definedName name="Year2Variance1Plus1" localSheetId="7">Year2Variance1+IF(ScenarioChoice="Default value drivers",Year2VarianceDefault1,Year2VarianceCustom1)</definedName>
    <definedName name="Year2Variance1Plus1">Year2Variance1+IF(ScenarioChoice="Default value drivers",Year2VarianceDefault1,Year2VarianceCustom1)</definedName>
    <definedName name="Year2Variance1Plus2" localSheetId="7">'Raw data &gt;&gt;'!Year2Variance1Plus1+IF(ScenarioChoice="Default value drivers",Year2VarianceDefault1,Year2VarianceCustom1)</definedName>
    <definedName name="Year2Variance1Plus2">Year2Variance1Plus1+IF(ScenarioChoice="Default value drivers",Year2VarianceDefault1,Year2VarianceCustom1)</definedName>
    <definedName name="Year2Variance2Minus1" localSheetId="7">Year2Variance2-IF(ScenarioChoice="Default value drivers",Year2VarianceDefault2,Year2VarianceCustom2)</definedName>
    <definedName name="Year2Variance2Minus1">Year2Variance2-IF(ScenarioChoice="Default value drivers",Year2VarianceDefault2,Year2VarianceCustom2)</definedName>
    <definedName name="Year2Variance2Minus2" localSheetId="7">'Raw data &gt;&gt;'!Year2Variance2Minus1-IF(ScenarioChoice="Default value drivers",Year2VarianceDefault2,Year2VarianceCustom2)</definedName>
    <definedName name="Year2Variance2Minus2">Year2Variance2Minus1-IF(ScenarioChoice="Default value drivers",Year2VarianceDefault2,Year2VarianceCustom2)</definedName>
    <definedName name="Year2Variance2Plus1" localSheetId="7">Year2Variance2+IF(ScenarioChoice="Default value drivers",Year2VarianceDefault2,Year2VarianceCustom2)</definedName>
    <definedName name="Year2Variance2Plus1">Year2Variance2+IF(ScenarioChoice="Default value drivers",Year2VarianceDefault2,Year2VarianceCustom2)</definedName>
    <definedName name="Year2Variance2Plus2" localSheetId="7">'Raw data &gt;&gt;'!Year2Variance2Plus1+IF(ScenarioChoice="Default value drivers",Year2VarianceDefault2,Year2VarianceCustom2)</definedName>
    <definedName name="Year2Variance2Plus2">Year2Variance2Plus1+IF(ScenarioChoice="Default value drivers",Year2VarianceDefault2,Year2VarianceCustom2)</definedName>
    <definedName name="Year3Label1" localSheetId="7">IF(ScenarioChoice="Default value drivers",Year3Default1,Year3Custom1)</definedName>
    <definedName name="Year3Label1">IF(ScenarioChoice="Default value drivers",Year3Default1,Year3Custom1)</definedName>
    <definedName name="Year3Label2" localSheetId="7">IF(ScenarioChoice="Default value drivers",Year3Default2,Year3Custom2)</definedName>
    <definedName name="Year3Label2">IF(ScenarioChoice="Default value drivers",Year3Default2,Year3Custom2)</definedName>
    <definedName name="Year3SupplementaryRatio1" localSheetId="7">ProjectedYear3&amp;"E Adjusted EBITDA interest coverage (x)"</definedName>
    <definedName name="Year3SupplementaryRatio1">ProjectedYear3&amp;"E Adjusted EBITDA interest coverage (x)"</definedName>
    <definedName name="Year3SupplementaryRatio2" localSheetId="7">ProjectedYear3&amp;"E Adjusted FFO cash interest coverage (x)"</definedName>
    <definedName name="Year3SupplementaryRatio2">ProjectedYear3&amp;"E Adjusted FFO cash interest coverage (x)"</definedName>
    <definedName name="Year3Variance1Minus1" localSheetId="7">Year3Variance1-IF(ScenarioChoice="Default value drivers",Year3VarianceDefault1,Year3VarianceCustom1)</definedName>
    <definedName name="Year3Variance1Minus1">Year3Variance1-IF(ScenarioChoice="Default value drivers",Year3VarianceDefault1,Year3VarianceCustom1)</definedName>
    <definedName name="Year3Variance1Minus2" localSheetId="7">'Raw data &gt;&gt;'!Year3Variance1Minus1-IF(ScenarioChoice="Default value drivers",Year3VarianceDefault1,Year3VarianceCustom1)</definedName>
    <definedName name="Year3Variance1Minus2">Year3Variance1Minus1-IF(ScenarioChoice="Default value drivers",Year3VarianceDefault1,Year3VarianceCustom1)</definedName>
    <definedName name="Year3Variance1Plus1" localSheetId="7">Year3Variance1+IF(ScenarioChoice="Default value drivers",Year3VarianceDefault1,Year3VarianceCustom1)</definedName>
    <definedName name="Year3Variance1Plus1">Year3Variance1+IF(ScenarioChoice="Default value drivers",Year3VarianceDefault1,Year3VarianceCustom1)</definedName>
    <definedName name="Year3Variance1Plus2" localSheetId="7">'Raw data &gt;&gt;'!Year3Variance1Plus1+IF(ScenarioChoice="Default value drivers",Year3VarianceDefault1,Year3VarianceCustom1)</definedName>
    <definedName name="Year3Variance1Plus2">Year3Variance1Plus1+IF(ScenarioChoice="Default value drivers",Year3VarianceDefault1,Year3VarianceCustom1)</definedName>
    <definedName name="Year3Variance2Minus1" localSheetId="7">Year3Variance2-IF(ScenarioChoice="Default value drivers",Year3VarianceDefault2,Year3VarianceCustom2)</definedName>
    <definedName name="Year3Variance2Minus1">Year3Variance2-IF(ScenarioChoice="Default value drivers",Year3VarianceDefault2,Year3VarianceCustom2)</definedName>
    <definedName name="Year3Variance2Minus2" localSheetId="7">'Raw data &gt;&gt;'!Year3Variance2Minus1-IF(ScenarioChoice="Default value drivers",Year3VarianceDefault2,Year3VarianceCustom2)</definedName>
    <definedName name="Year3Variance2Minus2">Year3Variance2Minus1-IF(ScenarioChoice="Default value drivers",Year3VarianceDefault2,Year3VarianceCustom2)</definedName>
    <definedName name="Year3Variance2Plus1" localSheetId="7">Year3Variance2+IF(ScenarioChoice="Default value drivers",Year3VarianceDefault2,Year3VarianceCustom2)</definedName>
    <definedName name="Year3Variance2Plus1">Year3Variance2+IF(ScenarioChoice="Default value drivers",Year3VarianceDefault2,Year3VarianceCustom2)</definedName>
    <definedName name="Year3Variance2Plus2" localSheetId="7">'Raw data &gt;&gt;'!Year3Variance2Plus1+IF(ScenarioChoice="Default value drivers",Year3VarianceDefault2,Year3VarianceCustom2)</definedName>
    <definedName name="Year3Variance2Plus2">Year3Variance2Plus1+IF(ScenarioChoice="Default value drivers",Year3VarianceDefault2,Year3VarianceCustom2)</definedName>
    <definedName name="Yes">"Yes"</definedName>
    <definedName name="z" hidden="1">{#N/A,#N/A,FALSE,"DI 2 YEAR MASTER SCHEDULE"}</definedName>
    <definedName name="Z_9A428CE1_B4D9_11D0_A8AA_0000C071AEE7_.wvu.Cols" hidden="1">#REF!,#REF!</definedName>
    <definedName name="Z_9A428CE1_B4D9_11D0_A8AA_0000C071AEE7_.wvu.PrintArea" hidden="1">#REF!</definedName>
    <definedName name="ZZZ_Password"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164" l="1"/>
  <c r="F30" i="164"/>
  <c r="D30" i="164"/>
  <c r="C30" i="164"/>
  <c r="G42" i="164"/>
  <c r="F33" i="164"/>
  <c r="D33" i="164"/>
  <c r="D131" i="164" s="1"/>
  <c r="C17" i="176"/>
  <c r="C18" i="176"/>
  <c r="C20" i="176" s="1"/>
  <c r="C19" i="176"/>
  <c r="C21" i="176" s="1"/>
  <c r="C16" i="168"/>
  <c r="D16" i="168"/>
  <c r="F16" i="168"/>
  <c r="G16" i="168"/>
  <c r="C18" i="168"/>
  <c r="D18" i="168"/>
  <c r="F18" i="168"/>
  <c r="G18" i="168"/>
  <c r="C19" i="168"/>
  <c r="D19" i="168"/>
  <c r="F19" i="168"/>
  <c r="G19" i="168"/>
  <c r="G20" i="168" s="1"/>
  <c r="C20" i="168"/>
  <c r="D20" i="168"/>
  <c r="F20" i="168"/>
  <c r="C21" i="168"/>
  <c r="D21" i="168"/>
  <c r="F21" i="168"/>
  <c r="G21" i="168"/>
  <c r="C22" i="168"/>
  <c r="D22" i="168"/>
  <c r="D26" i="164" s="1"/>
  <c r="D128" i="164" s="1"/>
  <c r="F22" i="168"/>
  <c r="G22" i="168"/>
  <c r="I28" i="168"/>
  <c r="J28" i="168"/>
  <c r="I29" i="168"/>
  <c r="J29" i="168"/>
  <c r="I30" i="168"/>
  <c r="J30" i="168"/>
  <c r="I31" i="168"/>
  <c r="J31" i="168"/>
  <c r="I32" i="168"/>
  <c r="J32" i="168"/>
  <c r="I33" i="168"/>
  <c r="J33" i="168"/>
  <c r="C20" i="164"/>
  <c r="D20" i="164"/>
  <c r="F20" i="164"/>
  <c r="G20" i="164"/>
  <c r="C21" i="164"/>
  <c r="C17" i="168" s="1"/>
  <c r="D21" i="164"/>
  <c r="D116" i="164" s="1"/>
  <c r="F21" i="164"/>
  <c r="G21" i="164"/>
  <c r="C22" i="164"/>
  <c r="C54" i="164" s="1"/>
  <c r="D67" i="164" s="1"/>
  <c r="G67" i="164" s="1"/>
  <c r="D22" i="164"/>
  <c r="D127" i="164" s="1"/>
  <c r="F22" i="164"/>
  <c r="F54" i="164" s="1"/>
  <c r="G22" i="164"/>
  <c r="C23" i="164"/>
  <c r="D23" i="164"/>
  <c r="F23" i="164"/>
  <c r="G23" i="164"/>
  <c r="G24" i="164" s="1"/>
  <c r="F24" i="164"/>
  <c r="C25" i="164"/>
  <c r="C57" i="164" s="1"/>
  <c r="C59" i="164" s="1"/>
  <c r="D25" i="164"/>
  <c r="D57" i="164" s="1"/>
  <c r="F25" i="164"/>
  <c r="G25" i="164"/>
  <c r="C26" i="164"/>
  <c r="C128" i="164" s="1"/>
  <c r="G26" i="164"/>
  <c r="G27" i="164"/>
  <c r="G28" i="164" s="1"/>
  <c r="C29" i="164"/>
  <c r="D29" i="164"/>
  <c r="F29" i="164"/>
  <c r="G29" i="164"/>
  <c r="C33" i="164"/>
  <c r="C131" i="164" s="1"/>
  <c r="C31" i="164"/>
  <c r="D31" i="164"/>
  <c r="F31" i="164"/>
  <c r="G31" i="164"/>
  <c r="C32" i="164"/>
  <c r="D32" i="164"/>
  <c r="F32" i="164"/>
  <c r="G32" i="164"/>
  <c r="C41" i="164"/>
  <c r="D41" i="164"/>
  <c r="F41" i="164"/>
  <c r="G41" i="164"/>
  <c r="B53" i="164"/>
  <c r="C53" i="164"/>
  <c r="D66" i="164" s="1"/>
  <c r="G66" i="164" s="1"/>
  <c r="D53" i="164"/>
  <c r="F53" i="164"/>
  <c r="G53" i="164"/>
  <c r="B54" i="164"/>
  <c r="G54" i="164"/>
  <c r="B57" i="164"/>
  <c r="F57" i="164"/>
  <c r="F59" i="164" s="1"/>
  <c r="G57" i="164"/>
  <c r="B58" i="164"/>
  <c r="C58" i="164"/>
  <c r="D58" i="164"/>
  <c r="F58" i="164"/>
  <c r="C69" i="164"/>
  <c r="D70" i="164"/>
  <c r="G70" i="164"/>
  <c r="D71" i="164"/>
  <c r="C72" i="164"/>
  <c r="C73" i="164" s="1"/>
  <c r="F72" i="164"/>
  <c r="E98" i="164"/>
  <c r="H98" i="164"/>
  <c r="B99" i="164"/>
  <c r="E99" i="164"/>
  <c r="H99" i="164"/>
  <c r="B100" i="164"/>
  <c r="B101" i="164" s="1"/>
  <c r="B102" i="164" s="1"/>
  <c r="B103" i="164" s="1"/>
  <c r="B104" i="164" s="1"/>
  <c r="B105" i="164" s="1"/>
  <c r="B106" i="164" s="1"/>
  <c r="B107" i="164" s="1"/>
  <c r="B108" i="164" s="1"/>
  <c r="E100" i="164"/>
  <c r="H100" i="164"/>
  <c r="J100" i="164" s="1"/>
  <c r="I100" i="164"/>
  <c r="E101" i="164"/>
  <c r="I101" i="164" s="1"/>
  <c r="H101" i="164"/>
  <c r="J101" i="164"/>
  <c r="E102" i="164"/>
  <c r="I102" i="164" s="1"/>
  <c r="H102" i="164"/>
  <c r="E103" i="164"/>
  <c r="H103" i="164"/>
  <c r="I103" i="164"/>
  <c r="J103" i="164"/>
  <c r="E104" i="164"/>
  <c r="H104" i="164"/>
  <c r="J104" i="164" s="1"/>
  <c r="E105" i="164"/>
  <c r="I105" i="164" s="1"/>
  <c r="H105" i="164"/>
  <c r="J105" i="164" s="1"/>
  <c r="E106" i="164"/>
  <c r="H106" i="164"/>
  <c r="I106" i="164"/>
  <c r="J106" i="164"/>
  <c r="E107" i="164"/>
  <c r="H107" i="164"/>
  <c r="E108" i="164"/>
  <c r="H108" i="164"/>
  <c r="J108" i="164" s="1"/>
  <c r="I108" i="164"/>
  <c r="C116" i="164"/>
  <c r="C117" i="164"/>
  <c r="D117" i="164"/>
  <c r="C127" i="164"/>
  <c r="C130" i="164"/>
  <c r="D130" i="164"/>
  <c r="B6" i="181" a="1"/>
  <c r="B6" i="181" s="1"/>
  <c r="D42" i="164" l="1"/>
  <c r="F42" i="164"/>
  <c r="C42" i="164"/>
  <c r="G43" i="164"/>
  <c r="D56" i="164"/>
  <c r="G72" i="164"/>
  <c r="D72" i="164"/>
  <c r="D55" i="164"/>
  <c r="F55" i="164"/>
  <c r="F56" i="164" s="1"/>
  <c r="F60" i="164" s="1"/>
  <c r="G55" i="164"/>
  <c r="G56" i="164" s="1"/>
  <c r="C55" i="164"/>
  <c r="D68" i="164" s="1"/>
  <c r="C23" i="168"/>
  <c r="C24" i="168" s="1"/>
  <c r="G33" i="164"/>
  <c r="G38" i="164" s="1"/>
  <c r="D59" i="164"/>
  <c r="F26" i="164"/>
  <c r="F27" i="164" s="1"/>
  <c r="F28" i="164" s="1"/>
  <c r="C28" i="164"/>
  <c r="C24" i="164"/>
  <c r="D54" i="164"/>
  <c r="G17" i="168"/>
  <c r="G23" i="168" s="1"/>
  <c r="G24" i="168" s="1"/>
  <c r="J107" i="164"/>
  <c r="I104" i="164"/>
  <c r="F17" i="168"/>
  <c r="F23" i="168" s="1"/>
  <c r="F24" i="168" s="1"/>
  <c r="D17" i="168"/>
  <c r="D23" i="168" s="1"/>
  <c r="D24" i="168" s="1"/>
  <c r="I107" i="164"/>
  <c r="D27" i="164"/>
  <c r="C27" i="164"/>
  <c r="D28" i="164"/>
  <c r="D24" i="164"/>
  <c r="J102" i="164"/>
  <c r="G58" i="164"/>
  <c r="G59" i="164" s="1"/>
  <c r="G34" i="164" l="1"/>
  <c r="G60" i="164"/>
  <c r="F68" i="164"/>
  <c r="F69" i="164" s="1"/>
  <c r="F73" i="164" s="1"/>
  <c r="G68" i="164"/>
  <c r="C129" i="164"/>
  <c r="C115" i="164"/>
  <c r="C118" i="164" s="1"/>
  <c r="F38" i="164"/>
  <c r="F43" i="164"/>
  <c r="G44" i="164" s="1"/>
  <c r="F34" i="164"/>
  <c r="G35" i="164" s="1"/>
  <c r="D115" i="164"/>
  <c r="D118" i="164" s="1"/>
  <c r="D129" i="164"/>
  <c r="C56" i="164"/>
  <c r="C34" i="164"/>
  <c r="C38" i="164"/>
  <c r="C43" i="164"/>
  <c r="D38" i="164"/>
  <c r="D109" i="164" s="1"/>
  <c r="D43" i="164"/>
  <c r="D34" i="164"/>
  <c r="D60" i="164"/>
  <c r="C132" i="164" l="1"/>
  <c r="C133" i="164"/>
  <c r="D44" i="164"/>
  <c r="C109" i="164"/>
  <c r="D39" i="164"/>
  <c r="C47" i="164"/>
  <c r="F109" i="164"/>
  <c r="D35" i="164"/>
  <c r="D48" i="164" s="1"/>
  <c r="D69" i="164"/>
  <c r="C60" i="164"/>
  <c r="D119" i="164"/>
  <c r="D120" i="164" s="1"/>
  <c r="D47" i="164"/>
  <c r="G109" i="164"/>
  <c r="D132" i="164"/>
  <c r="D133" i="164"/>
  <c r="G69" i="164" l="1"/>
  <c r="G73" i="164" s="1"/>
  <c r="D73" i="16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<sst xmlns="http://schemas.openxmlformats.org/spreadsheetml/2006/main" count="358" uniqueCount="263">
  <si>
    <t>Cost of equity calculation</t>
  </si>
  <si>
    <t>CAA</t>
  </si>
  <si>
    <t>WACC calculator</t>
  </si>
  <si>
    <t>CoD Basis toggle</t>
  </si>
  <si>
    <t>All-in</t>
  </si>
  <si>
    <t>High</t>
  </si>
  <si>
    <t>Low</t>
  </si>
  <si>
    <t>Gearing</t>
  </si>
  <si>
    <t>Risk-free rate</t>
  </si>
  <si>
    <t>TMR</t>
  </si>
  <si>
    <t>ERP</t>
  </si>
  <si>
    <t>Asset beta</t>
  </si>
  <si>
    <t>Debt beta</t>
  </si>
  <si>
    <t>Equity beta</t>
  </si>
  <si>
    <t>Cost of equity</t>
  </si>
  <si>
    <t>Cost of new debt</t>
  </si>
  <si>
    <t>Cost of embedded debt</t>
  </si>
  <si>
    <t>Proportion of new debt</t>
  </si>
  <si>
    <t>Issuance and liquidity costs</t>
  </si>
  <si>
    <t>Cost of debt</t>
  </si>
  <si>
    <t>Vanilla WACC</t>
  </si>
  <si>
    <t>Vanilla WACC (midpoint)</t>
  </si>
  <si>
    <t>Tax rate</t>
  </si>
  <si>
    <t>Pre-tax WACC</t>
  </si>
  <si>
    <t>Issuance costs</t>
  </si>
  <si>
    <t>Cost of debt excluding liquidity costs</t>
  </si>
  <si>
    <t>ARP/DRP cross-check</t>
  </si>
  <si>
    <t>Expected loss</t>
  </si>
  <si>
    <t>DRP</t>
  </si>
  <si>
    <t>ARP</t>
  </si>
  <si>
    <t>ARP-DRP</t>
  </si>
  <si>
    <t>CMA PR24 ARP-DRP cross-check</t>
  </si>
  <si>
    <t>CMA data</t>
  </si>
  <si>
    <t xml:space="preserve">CMA data for ARP; FTI data for DRP </t>
  </si>
  <si>
    <t>Ofwat PR24 data</t>
  </si>
  <si>
    <t>Ofwat PR24 data for ARP; FTI data for DRP</t>
  </si>
  <si>
    <t>Midpoint</t>
  </si>
  <si>
    <t>Note: Values constructed through the use of data tables but are now hardcoded.</t>
  </si>
  <si>
    <t>Inflation</t>
  </si>
  <si>
    <t>2026-27</t>
  </si>
  <si>
    <t>2027-28</t>
  </si>
  <si>
    <t>2028-29</t>
  </si>
  <si>
    <t>2029-30</t>
  </si>
  <si>
    <t>2030-31</t>
  </si>
  <si>
    <t>Source</t>
  </si>
  <si>
    <t>RfR sheet</t>
  </si>
  <si>
    <t>Calculated in 'Beta calculation'</t>
  </si>
  <si>
    <t>Assumption based on CMA PR24 draft determination and FTI beta report for Ofwat</t>
  </si>
  <si>
    <t>Inputs</t>
  </si>
  <si>
    <t>Cost of New Debt</t>
  </si>
  <si>
    <t>Privileged and Confidential</t>
  </si>
  <si>
    <t>Source: FTI Calculation</t>
  </si>
  <si>
    <t>Note:</t>
  </si>
  <si>
    <t>CAA WACC H8</t>
  </si>
  <si>
    <t>1.7 Inflation</t>
  </si>
  <si>
    <t>Jan 1987=100</t>
  </si>
  <si>
    <t>2015=100</t>
  </si>
  <si>
    <t>2015 = 100</t>
  </si>
  <si>
    <t>RPI</t>
  </si>
  <si>
    <t>RPIX</t>
  </si>
  <si>
    <t>CPI</t>
  </si>
  <si>
    <t>CPIH</t>
  </si>
  <si>
    <t>OOH</t>
  </si>
  <si>
    <t>Mortgage interest payments</t>
  </si>
  <si>
    <t>Actual rents for housing</t>
  </si>
  <si>
    <t>Consumer expenditure deflator</t>
  </si>
  <si>
    <t>GDP deflator</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</si>
  <si>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</si>
  <si>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</si>
  <si>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</si>
  <si>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</si>
  <si>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</si>
  <si>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</si>
  <si>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</si>
  <si>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</si>
  <si>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</si>
  <si>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</si>
  <si>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</si>
  <si>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</si>
  <si>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</si>
  <si>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</si>
  <si>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</si>
  <si>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</si>
  <si>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</si>
  <si>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</si>
  <si>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</si>
  <si>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</si>
  <si>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</si>
  <si>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</si>
  <si>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</si>
  <si>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</si>
  <si>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</si>
  <si>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</si>
  <si>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</si>
  <si>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</si>
  <si>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</si>
  <si>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</si>
  <si>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</si>
  <si>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</si>
  <si>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</si>
  <si>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</si>
  <si>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</si>
  <si>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</si>
  <si>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</si>
  <si>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</si>
  <si>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</si>
  <si>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</si>
  <si>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</si>
  <si>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</si>
  <si>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</si>
  <si>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</si>
  <si>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</si>
  <si>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</si>
  <si>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</si>
  <si>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</si>
  <si>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</si>
  <si>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</si>
  <si>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</si>
  <si>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</si>
  <si>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</si>
  <si>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</si>
  <si>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</si>
  <si>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</si>
  <si>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</si>
  <si>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</si>
  <si>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</si>
  <si>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</si>
  <si>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</si>
  <si>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</si>
  <si>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</si>
  <si>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</si>
  <si>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</si>
  <si>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</si>
  <si>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</si>
  <si>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</si>
  <si>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</si>
  <si>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</si>
  <si>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</si>
  <si>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</si>
  <si>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</si>
  <si>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</si>
  <si>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</si>
  <si>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</si>
  <si>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</si>
  <si>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</si>
  <si>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</si>
  <si>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</si>
  <si>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2028Q1</t>
  </si>
  <si>
    <t>2028Q2</t>
  </si>
  <si>
    <t>2028Q3</t>
  </si>
  <si>
    <t>2028Q4</t>
  </si>
  <si>
    <t>2029Q1</t>
  </si>
  <si>
    <t>2029Q2</t>
  </si>
  <si>
    <t>2029Q3</t>
  </si>
  <si>
    <t>2029Q4</t>
  </si>
  <si>
    <t>2030Q1</t>
  </si>
  <si>
    <t>2009-10</t>
  </si>
  <si>
    <t>2010-11</t>
  </si>
  <si>
    <t>2011-12</t>
  </si>
  <si>
    <t>2012-13</t>
  </si>
  <si>
    <t>2013-14</t>
  </si>
  <si>
    <t>2014-15</t>
  </si>
  <si>
    <t>2015-16</t>
  </si>
  <si>
    <t>2016-17</t>
  </si>
  <si>
    <t>2017-18</t>
  </si>
  <si>
    <t>2018-19</t>
  </si>
  <si>
    <t>2019-20</t>
  </si>
  <si>
    <t>2020-21</t>
  </si>
  <si>
    <t>2021-22</t>
  </si>
  <si>
    <t>2022-23</t>
  </si>
  <si>
    <t>2023-24</t>
  </si>
  <si>
    <t>2024-25</t>
  </si>
  <si>
    <t>2025-26</t>
  </si>
  <si>
    <t>Notes:</t>
  </si>
  <si>
    <t xml:space="preserve">Actual rents for housing’ component of CPI. This series is constructed using forecasts of social housing rents and private rents. </t>
  </si>
  <si>
    <t>Definitions:</t>
  </si>
  <si>
    <t>All items Retail Prices Index (RPI), all items Retail Prices Index excluding mortgage interest payments (RPIX) (percentage change over 12 months) (ONS Consumer Prices Index Bulletin, identifier: CZBH and CDKQ respectively)</t>
  </si>
  <si>
    <t>All items Consumer Prices Index (CPI), All items Consumer Prices Index including owner occupiers' housing costs (CPIH), Owner occupiers' housing costs (OOH) (percentage change over 12 months) (ONS Consumer Prices Index Bulletin, identifier: D7G7, L55O, and L5P7 respectively)</t>
  </si>
  <si>
    <t>Mortgage Interest Payments (ONS Consumer Prices Index Statistical Bulletin, identifier: CZCR)</t>
  </si>
  <si>
    <t>Actual rents for housing (ONS Consumer Prices Index Bulletin, identifier: D7GQ)</t>
  </si>
  <si>
    <t>Consumer expenditure deflator: Households final consumption expenditure at current market prices (ABJQ) plus non-profit institutions (HAYE) divided by Households final consumption expenditure, chained volume measure (ABJR) plus non-profit institutions (HAYO)</t>
  </si>
  <si>
    <t>Expected loss assumptions</t>
  </si>
  <si>
    <t>Recovery rate</t>
  </si>
  <si>
    <t>https://www.moodys.com/research/Annual-default-study-Corporate-default-rate-to-fall-below-its-long-term-Default-Report--PBC_1436615#8bba7309c2d34157692978ba59b80a98</t>
  </si>
  <si>
    <t>Cumulative default rates A (20-year)</t>
  </si>
  <si>
    <t>Cumulative default rates BBB (20-year)</t>
  </si>
  <si>
    <t>Number of years</t>
  </si>
  <si>
    <t>Probability of default A</t>
  </si>
  <si>
    <t>Probability of default BBB</t>
  </si>
  <si>
    <t>Expected loss A</t>
  </si>
  <si>
    <t>Expected loss BBB</t>
  </si>
  <si>
    <t>Expected loss A/BBB</t>
  </si>
  <si>
    <t>Source: FTI calculations; Moody's, P. Feldhutter and S. Schaefer (2018).</t>
  </si>
  <si>
    <t xml:space="preserve">Note: </t>
  </si>
  <si>
    <t>Percentage</t>
  </si>
  <si>
    <t>Additional debt costs</t>
  </si>
  <si>
    <t>OBR forecast 1.7</t>
  </si>
  <si>
    <t>Cost of Debt</t>
  </si>
  <si>
    <t>Outputs from CoD</t>
  </si>
  <si>
    <t>Cost of embedded debt (real)</t>
  </si>
  <si>
    <t>Cost of new debt (nominal)</t>
  </si>
  <si>
    <t>Share of new debt (actual)</t>
  </si>
  <si>
    <t>Cost of embedded debt (nominal)</t>
  </si>
  <si>
    <t>FTI</t>
  </si>
  <si>
    <t>Note: These outputs feed into the WACC calculator</t>
  </si>
  <si>
    <t>Liquidity allowance</t>
  </si>
  <si>
    <t>Fixed rate</t>
  </si>
  <si>
    <t>Floating rate</t>
  </si>
  <si>
    <t>Index Linked</t>
  </si>
  <si>
    <t>Long-term inflation assumption</t>
  </si>
  <si>
    <t>CoND (Real) - IL assumption</t>
  </si>
  <si>
    <t>Calculated in 'RPI-CPIH wedge'</t>
  </si>
  <si>
    <t>RPI-CPIH wedge</t>
  </si>
  <si>
    <t>Assumption, and FTI range</t>
  </si>
  <si>
    <t>Gearing assumption</t>
  </si>
  <si>
    <t>WACC Calculator</t>
  </si>
  <si>
    <t>Source: Table 7.1 at https://assets.publishing.service.gov.uk/media/68e7c1621c8b2a3b506907dc/PR24_PD_vol_4_-_chapter_7_to_10.pdf; Expected loss: para 7.483</t>
  </si>
  <si>
    <t>P. Feldhutter and S. Schaefer (2018), ‘The Myth of the Credit Spread Puzzle’, published in Review of Financial Studies - using model numbers</t>
  </si>
  <si>
    <t>Note: Recovery rate is for senior unsecured bonds (long-term average)</t>
  </si>
  <si>
    <t>Legend</t>
  </si>
  <si>
    <t>#</t>
  </si>
  <si>
    <t>Calculated cell</t>
  </si>
  <si>
    <t>Input</t>
  </si>
  <si>
    <t>Hard-coded cell</t>
  </si>
  <si>
    <t>Hard-coded cell (output of calculation)</t>
  </si>
  <si>
    <t>Output</t>
  </si>
  <si>
    <t>Note</t>
  </si>
  <si>
    <t>WACC calculation</t>
  </si>
  <si>
    <t>Component sheets</t>
  </si>
  <si>
    <t>Raw data</t>
  </si>
  <si>
    <t>Year-on-year growth</t>
  </si>
  <si>
    <t>2016 = 100</t>
  </si>
  <si>
    <t>2023=100</t>
  </si>
  <si>
    <t>Private rentals for housing</t>
  </si>
  <si>
    <t>2030Q2</t>
  </si>
  <si>
    <t>2030Q3</t>
  </si>
  <si>
    <t>2030Q4</t>
  </si>
  <si>
    <t>2031Q1</t>
  </si>
  <si>
    <t>2008-09</t>
  </si>
  <si>
    <t>RPI, RPIX, CPI and CPIH inflation are based on outturn data up to and including August 2025.</t>
  </si>
  <si>
    <t>Private rentals for housing (ONS Consumer Prices Index Bulletin, identifier: KYHJ)</t>
  </si>
  <si>
    <t>Cost of new debt (real)</t>
  </si>
  <si>
    <t>Sensitivities for a 10% increase in gearing</t>
  </si>
  <si>
    <t>Medium-term inflation assumption</t>
  </si>
  <si>
    <t>Nominal WACC</t>
  </si>
  <si>
    <t>Effects of gearing on pre-tax and vanilla WACC</t>
  </si>
  <si>
    <t>Notional gearing</t>
  </si>
  <si>
    <t>Market gearing</t>
  </si>
  <si>
    <t>Impact of change in debt beta on vanilla WACC</t>
  </si>
  <si>
    <t>Note: for the derivation of the formula regarding the impact of the change in debt beta on vanilla WACC, see Appendix 4 in the December report.</t>
  </si>
  <si>
    <t>Average for one unit change</t>
  </si>
  <si>
    <t xml:space="preserve">Vanilla WACC </t>
  </si>
  <si>
    <t>RFR</t>
  </si>
  <si>
    <t>Pre-tax WACC excluding liquidity costs - input to calculate notional liquidity</t>
  </si>
  <si>
    <t>Pre-tax WACC excluding liquidity</t>
  </si>
  <si>
    <t>Impact of a change in gearing on pre-tax and vanilla WACC</t>
  </si>
  <si>
    <r>
      <t xml:space="preserve">Impact of change in gearing on </t>
    </r>
    <r>
      <rPr>
        <b/>
        <i/>
        <sz val="11"/>
        <rFont val="Calibri"/>
        <family val="2"/>
        <scheme val="major"/>
      </rPr>
      <t>pre-tax WACC</t>
    </r>
  </si>
  <si>
    <r>
      <t xml:space="preserve">Impact of change in gearing on </t>
    </r>
    <r>
      <rPr>
        <b/>
        <i/>
        <sz val="11"/>
        <rFont val="Calibri"/>
        <family val="2"/>
        <scheme val="major"/>
      </rPr>
      <t>vanilla WACC</t>
    </r>
  </si>
  <si>
    <t>Note: for the derivation of the formula regarding the impact of the change in gearing on pre-tax WACC and vanilla WACC, see Appendix 3 in the December report.</t>
  </si>
  <si>
    <t>Average for 0.01 unit change (bps)</t>
  </si>
  <si>
    <t>H8 - WACC Calculator</t>
  </si>
  <si>
    <t>Calculated in 'Market gearing' tab in the CoE workbook</t>
  </si>
  <si>
    <t>Impact of a 0.01 change in debt beta on vanilla WACC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</si>
</sst>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0.0"/>
    <numFmt numFmtId="165" formatCode="0.0%"/>
    <numFmt numFmtId="166" formatCode="0.00000000000000000%"/>
    <numFmt numFmtId="167" formatCode="0.000%"/>
  </numFmts>
  <fonts count="7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0"/>
      <name val="Arial"/>
      <family val="2"/>
    </font>
    <font>
      <sz val="12"/>
      <color theme="1"/>
      <name val="Calibri"/>
      <family val="2"/>
      <scheme val="minor"/>
    </font>
    <font>
      <sz val="18"/>
      <color rgb="FFFF0000"/>
      <name val="Arial"/>
      <family val="2"/>
    </font>
    <font>
      <b/>
      <sz val="18"/>
      <color rgb="FFFF0000"/>
      <name val="Calibri"/>
      <family val="2"/>
    </font>
    <font>
      <b/>
      <sz val="32"/>
      <color rgb="FFFF0000"/>
      <name val="Calibri"/>
      <family val="2"/>
    </font>
    <font>
      <sz val="24"/>
      <color rgb="FFFF0000"/>
      <name val="Calibri"/>
      <family val="2"/>
    </font>
    <font>
      <sz val="12"/>
      <color rgb="FFFF0000"/>
      <name val="Calibri"/>
      <family val="2"/>
      <scheme val="minor"/>
    </font>
    <font>
      <sz val="14"/>
      <color rgb="FFFF0000"/>
      <name val="Calibri"/>
      <family val="2"/>
    </font>
    <font>
      <sz val="11"/>
      <color rgb="FF3F3F76"/>
      <name val="Calibri"/>
      <family val="2"/>
    </font>
    <font>
      <sz val="11"/>
      <color theme="1"/>
      <name val="Calibri"/>
      <family val="2"/>
      <scheme val="minor"/>
    </font>
    <font>
      <sz val="10"/>
      <name val="Times New Roman"/>
      <family val="1"/>
    </font>
    <font>
      <sz val="11"/>
      <color rgb="FF3F3F76"/>
      <name val="Calibri"/>
      <family val="2"/>
      <scheme val="minor"/>
    </font>
    <font>
      <b/>
      <sz val="11"/>
      <color theme="1"/>
      <name val="Calibri"/>
      <family val="2"/>
      <scheme val="minor"/>
    </font>
    <font>
      <b/>
      <i/>
      <sz val="11"/>
      <color theme="3"/>
      <name val="Calibri"/>
      <family val="2"/>
      <scheme val="minor"/>
    </font>
    <font>
      <i/>
      <sz val="11"/>
      <color theme="1"/>
      <name val="Calibri"/>
      <family val="2"/>
      <scheme val="minor"/>
    </font>
    <font>
      <sz val="11"/>
      <name val="Calibri"/>
      <family val="2"/>
      <scheme val="minor"/>
    </font>
    <font>
      <sz val="11"/>
      <color rgb="FF0000FF"/>
      <name val="Calibri"/>
      <family val="2"/>
      <scheme val="minor"/>
    </font>
    <font>
      <b/>
      <sz val="11"/>
      <name val="Calibri"/>
      <family val="2"/>
      <scheme val="minor"/>
    </font>
    <font>
      <i/>
      <sz val="11"/>
      <color theme="0" tint="-0.249977111117893"/>
      <name val="Calibri"/>
      <family val="2"/>
      <scheme val="minor"/>
    </font>
    <font>
      <b/>
      <i/>
      <sz val="11"/>
      <color theme="0" tint="-0.249977111117893"/>
      <name val="Calibri"/>
      <family val="2"/>
      <scheme val="minor"/>
    </font>
    <font>
      <sz val="11"/>
      <color rgb="FFFFFFFF"/>
      <name val="Calibri"/>
      <family val="2"/>
      <scheme val="minor"/>
    </font>
    <font>
      <sz val="10"/>
      <color rgb="FF000000"/>
      <name val="Calibri"/>
      <family val="2"/>
      <scheme val="minor"/>
    </font>
    <font>
      <sz val="11"/>
      <name val="Calibri"/>
      <family val="2"/>
    </font>
    <font>
      <sz val="10"/>
      <color theme="1"/>
      <name val="Arial"/>
      <family val="2"/>
    </font>
    <font>
      <u/>
      <sz val="11"/>
      <color theme="10"/>
      <name val="Calibri"/>
      <family val="2"/>
    </font>
    <font>
      <u/>
      <sz val="10"/>
      <color theme="10"/>
      <name val="Calibri"/>
      <family val="2"/>
    </font>
    <font>
      <sz val="8"/>
      <color indexed="8"/>
      <name val="Calibri"/>
      <family val="2"/>
    </font>
    <font>
      <sz val="12"/>
      <color indexed="8"/>
      <name val="Calibri"/>
      <family val="2"/>
    </font>
    <font>
      <sz val="12"/>
      <color indexed="8"/>
      <name val="Futura Bk BT"/>
      <family val="2"/>
    </font>
    <font>
      <sz val="14"/>
      <color indexed="8"/>
      <name val="Calibri"/>
      <family val="2"/>
    </font>
    <font>
      <sz val="8"/>
      <color rgb="FF000000"/>
      <name val="Calibri"/>
      <family val="2"/>
    </font>
    <font>
      <sz val="10"/>
      <color indexed="8"/>
      <name val="Calibri"/>
      <family val="2"/>
    </font>
    <font>
      <i/>
      <sz val="11"/>
      <name val="Calibri"/>
      <family val="2"/>
      <scheme val="minor"/>
    </font>
    <font>
      <sz val="10"/>
      <color theme="1"/>
      <name val="Verdana"/>
      <family val="2"/>
    </font>
    <font>
      <sz val="10"/>
      <name val="Times New Roman"/>
      <family val="1"/>
    </font>
    <font>
      <b/>
      <sz val="11"/>
      <color rgb="FFFFFFFF"/>
      <name val="Calibri"/>
      <family val="2"/>
      <scheme val="minor"/>
    </font>
    <font>
      <b/>
      <sz val="11"/>
      <color theme="1"/>
      <name val="Calibri"/>
      <family val="2"/>
      <scheme val="major"/>
    </font>
    <font>
      <sz val="11"/>
      <name val="Calibri"/>
      <family val="2"/>
      <scheme val="major"/>
    </font>
    <font>
      <sz val="11"/>
      <color rgb="FF0000FF"/>
      <name val="Calibri"/>
      <family val="2"/>
      <scheme val="major"/>
    </font>
    <font>
      <b/>
      <sz val="11"/>
      <name val="Calibri"/>
      <family val="2"/>
      <scheme val="major"/>
    </font>
    <font>
      <i/>
      <sz val="11"/>
      <name val="Calibri"/>
      <family val="2"/>
      <scheme val="major"/>
    </font>
    <font>
      <b/>
      <sz val="11"/>
      <color theme="0"/>
      <name val="Calibri"/>
      <family val="2"/>
      <scheme val="minor"/>
    </font>
    <font>
      <b/>
      <i/>
      <sz val="11"/>
      <color theme="3"/>
      <name val="Calibri"/>
      <family val="2"/>
      <scheme val="major"/>
    </font>
    <font>
      <i/>
      <sz val="11"/>
      <color theme="0" tint="-0.14999847407452621"/>
      <name val="Calibri"/>
      <family val="2"/>
      <scheme val="major"/>
    </font>
    <font>
      <b/>
      <sz val="11"/>
      <color rgb="FFFFFFFF"/>
      <name val="Calibri"/>
      <family val="2"/>
      <scheme val="major"/>
    </font>
    <font>
      <sz val="11"/>
      <color rgb="FFFFFFFF"/>
      <name val="Calibri"/>
      <family val="2"/>
      <scheme val="major"/>
    </font>
    <font>
      <i/>
      <sz val="11"/>
      <color theme="7" tint="0.39997558519241921"/>
      <name val="Calibri"/>
      <family val="2"/>
      <scheme val="major"/>
    </font>
    <font>
      <b/>
      <u/>
      <sz val="11"/>
      <name val="Calibri"/>
      <family val="2"/>
      <scheme val="major"/>
    </font>
    <font>
      <u/>
      <sz val="11"/>
      <color theme="10"/>
      <name val="Calibri"/>
      <family val="2"/>
      <scheme val="minor"/>
    </font>
    <font>
      <u/>
      <sz val="10"/>
      <color theme="10"/>
      <name val="Arial"/>
      <family val="2"/>
    </font>
    <font>
      <sz val="10"/>
      <name val="Arial"/>
      <family val="2"/>
    </font>
    <font>
      <b/>
      <sz val="11"/>
      <color rgb="FF3F3F3F"/>
      <name val="Calibri"/>
      <family val="2"/>
      <scheme val="minor"/>
    </font>
    <font>
      <sz val="11"/>
      <color theme="0"/>
      <name val="Calibri"/>
      <family val="2"/>
      <scheme val="minor"/>
    </font>
    <font>
      <b/>
      <sz val="11"/>
      <color theme="0"/>
      <name val="Calibri"/>
      <family val="2"/>
      <scheme val="major"/>
    </font>
    <font>
      <i/>
      <sz val="11"/>
      <color theme="0" tint="-0.249977111117893"/>
      <name val="Calibri"/>
      <family val="2"/>
      <scheme val="major"/>
    </font>
    <font>
      <i/>
      <u/>
      <sz val="11"/>
      <color theme="0" tint="-0.249977111117893"/>
      <name val="Calibri"/>
      <family val="2"/>
      <scheme val="minor"/>
    </font>
    <font>
      <sz val="11"/>
      <color rgb="FF003763"/>
      <name val="Calibri"/>
      <family val="2"/>
      <scheme val="minor"/>
    </font>
    <font>
      <sz val="11"/>
      <color theme="8"/>
      <name val="Calibri"/>
      <family val="2"/>
      <scheme val="minor"/>
    </font>
    <font>
      <sz val="12"/>
      <name val="Calibri"/>
      <family val="2"/>
    </font>
    <font>
      <b/>
      <i/>
      <sz val="11"/>
      <name val="Calibri"/>
      <family val="2"/>
      <scheme val="major"/>
    </font>
    <font>
      <vertAlign val="superscript"/>
      <sz val="12"/>
      <color indexed="8"/>
      <name val="Futura Bk BT"/>
      <family val="2"/>
    </font>
    <font>
      <sz val="8"/>
      <color indexed="8"/>
      <name val="Futura Bk BT"/>
      <family val="2"/>
    </font>
  </fonts>
  <fills count="17">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theme="0"/>
        <bgColor indexed="64"/>
      </patternFill>
    </fill>
    <fill>
      <patternFill patternType="solid">
        <fgColor rgb="FFFFCC99"/>
      </patternFill>
    </fill>
    <fill>
      <patternFill patternType="solid">
        <fgColor rgb="FFFFFFCC"/>
      </patternFill>
    </fill>
    <fill>
      <patternFill patternType="solid">
        <fgColor rgb="FFFFFFFF"/>
        <bgColor indexed="64"/>
      </patternFill>
    </fill>
    <fill>
      <patternFill patternType="solid">
        <fgColor rgb="FF003763"/>
        <bgColor indexed="64"/>
      </patternFill>
    </fill>
    <fill>
      <patternFill patternType="solid">
        <fgColor indexed="65"/>
        <bgColor indexed="64"/>
      </patternFill>
    </fill>
    <fill>
      <patternFill patternType="solid">
        <fgColor indexed="9"/>
        <bgColor indexed="64"/>
      </patternFill>
    </fill>
    <fill>
      <patternFill patternType="solid">
        <fgColor theme="0" tint="-0.14999847407452621"/>
        <bgColor indexed="64"/>
      </patternFill>
    </fill>
    <fill>
      <patternFill patternType="solid">
        <fgColor rgb="FF0067B1"/>
        <bgColor indexed="64"/>
      </patternFill>
    </fill>
    <fill>
      <patternFill patternType="solid">
        <fgColor rgb="FFFFFFCC"/>
        <bgColor indexed="64"/>
      </patternFill>
    </fill>
    <fill>
      <patternFill patternType="solid">
        <fgColor rgb="FFF2F2F2"/>
      </patternFill>
    </fill>
    <fill>
      <patternFill patternType="solid">
        <fgColor theme="4"/>
      </patternFill>
    </fill>
    <fill>
      <patternFill patternType="solid">
        <fgColor rgb="FFB5C7D4"/>
        <bgColor indexed="64"/>
      </patternFill>
    </fill>
  </fills>
  <borders count="62">
    <border>
      <left/>
      <right/>
      <top/>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medium">
        <color auto="1"/>
      </top>
      <bottom style="medium">
        <color auto="1"/>
      </bottom>
      <diagonal/>
    </border>
    <border>
      <left/>
      <right/>
      <top/>
      <bottom style="thin">
        <color indexed="64"/>
      </bottom>
      <diagonal/>
    </border>
    <border>
      <left/>
      <right/>
      <top style="medium">
        <color theme="2"/>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medium">
        <color indexed="64"/>
      </bottom>
      <diagonal/>
    </border>
    <border>
      <left style="thin">
        <color indexed="64"/>
      </left>
      <right style="dotted">
        <color indexed="64"/>
      </right>
      <top/>
      <bottom style="thin">
        <color indexed="64"/>
      </bottom>
      <diagonal/>
    </border>
    <border>
      <left style="thin">
        <color indexed="64"/>
      </left>
      <right style="dotted">
        <color indexed="64"/>
      </right>
      <top/>
      <bottom/>
      <diagonal/>
    </border>
    <border>
      <left style="thin">
        <color indexed="64"/>
      </left>
      <right style="dotted">
        <color indexed="64"/>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bottom style="hair">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hair">
        <color indexed="64"/>
      </right>
      <top style="medium">
        <color indexed="64"/>
      </top>
      <bottom style="thin">
        <color indexed="64"/>
      </bottom>
      <diagonal/>
    </border>
    <border>
      <left/>
      <right style="hair">
        <color indexed="64"/>
      </right>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hair">
        <color indexed="64"/>
      </top>
      <bottom/>
      <diagonal/>
    </border>
    <border>
      <left/>
      <right style="hair">
        <color indexed="64"/>
      </right>
      <top style="hair">
        <color indexed="64"/>
      </top>
      <bottom/>
      <diagonal/>
    </border>
    <border>
      <left style="hair">
        <color indexed="64"/>
      </left>
      <right style="medium">
        <color indexed="64"/>
      </right>
      <top style="hair">
        <color indexed="64"/>
      </top>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right/>
      <top style="medium">
        <color auto="1"/>
      </top>
      <bottom style="medium">
        <color auto="1"/>
      </bottom>
      <diagonal/>
    </border>
    <border>
      <left style="medium">
        <color rgb="FF477391"/>
      </left>
      <right/>
      <top style="medium">
        <color rgb="FF477391"/>
      </top>
      <bottom style="medium">
        <color rgb="FF477391"/>
      </bottom>
      <diagonal/>
    </border>
    <border>
      <left/>
      <right/>
      <top style="medium">
        <color rgb="FF477391"/>
      </top>
      <bottom style="medium">
        <color rgb="FF477391"/>
      </bottom>
      <diagonal/>
    </border>
    <border>
      <left/>
      <right style="medium">
        <color rgb="FF477391"/>
      </right>
      <top style="medium">
        <color rgb="FF477391"/>
      </top>
      <bottom style="medium">
        <color rgb="FF477391"/>
      </bottom>
      <diagonal/>
    </border>
    <border>
      <left style="medium">
        <color rgb="FF477391"/>
      </left>
      <right/>
      <top/>
      <bottom/>
      <diagonal/>
    </border>
    <border>
      <left/>
      <right/>
      <top style="medium">
        <color rgb="FF477391"/>
      </top>
      <bottom style="thin">
        <color rgb="FF477391"/>
      </bottom>
      <diagonal/>
    </border>
    <border>
      <left/>
      <right style="medium">
        <color rgb="FF477391"/>
      </right>
      <top style="medium">
        <color rgb="FF477391"/>
      </top>
      <bottom style="thin">
        <color rgb="FF477391"/>
      </bottom>
      <diagonal/>
    </border>
    <border>
      <left/>
      <right style="medium">
        <color rgb="FF477391"/>
      </right>
      <top/>
      <bottom/>
      <diagonal/>
    </border>
    <border>
      <left style="medium">
        <color rgb="FF477391"/>
      </left>
      <right/>
      <top style="medium">
        <color theme="2"/>
      </top>
      <bottom/>
      <diagonal/>
    </border>
    <border>
      <left/>
      <right style="medium">
        <color rgb="FF477391"/>
      </right>
      <top style="medium">
        <color theme="2"/>
      </top>
      <bottom/>
      <diagonal/>
    </border>
    <border>
      <left style="medium">
        <color rgb="FF477391"/>
      </left>
      <right/>
      <top/>
      <bottom style="thin">
        <color rgb="FF477391"/>
      </bottom>
      <diagonal/>
    </border>
    <border>
      <left/>
      <right/>
      <top/>
      <bottom style="thin">
        <color rgb="FF477391"/>
      </bottom>
      <diagonal/>
    </border>
    <border>
      <left/>
      <right style="medium">
        <color rgb="FF477391"/>
      </right>
      <top/>
      <bottom style="thin">
        <color rgb="FF477391"/>
      </bottom>
      <diagonal/>
    </border>
    <border>
      <left style="medium">
        <color rgb="FF477391"/>
      </left>
      <right/>
      <top/>
      <bottom style="medium">
        <color rgb="FF477391"/>
      </bottom>
      <diagonal/>
    </border>
    <border>
      <left/>
      <right/>
      <top/>
      <bottom style="medium">
        <color rgb="FF477391"/>
      </bottom>
      <diagonal/>
    </border>
    <border>
      <left/>
      <right style="medium">
        <color rgb="FF477391"/>
      </right>
      <top/>
      <bottom style="medium">
        <color rgb="FF477391"/>
      </bottom>
      <diagonal/>
    </border>
  </borders>
  <cellStyleXfs count="53">
    <xf numFmtId="0" fontId="0" fillId="0" borderId="0"/>
    <xf numFmtId="9" fontId="13" fillId="0" borderId="0" applyFont="0" applyFill="0" applyBorder="0" applyAlignment="0" applyProtection="0"/>
    <xf numFmtId="0" fontId="14" fillId="0" borderId="0"/>
    <xf numFmtId="0" fontId="21" fillId="5" borderId="2" applyNumberFormat="0" applyAlignment="0" applyProtection="0"/>
    <xf numFmtId="0" fontId="22" fillId="0" borderId="0"/>
    <xf numFmtId="0" fontId="22" fillId="0" borderId="0"/>
    <xf numFmtId="9" fontId="22" fillId="0" borderId="0" applyFont="0" applyFill="0" applyBorder="0" applyAlignment="0" applyProtection="0"/>
    <xf numFmtId="0" fontId="23" fillId="0" borderId="0"/>
    <xf numFmtId="0" fontId="12" fillId="0" borderId="0"/>
    <xf numFmtId="0" fontId="24" fillId="5" borderId="2" applyNumberFormat="0" applyAlignment="0" applyProtection="0"/>
    <xf numFmtId="0" fontId="13" fillId="0" borderId="0"/>
    <xf numFmtId="43" fontId="13" fillId="0" borderId="0" applyFont="0" applyFill="0" applyBorder="0" applyAlignment="0" applyProtection="0"/>
    <xf numFmtId="0" fontId="22" fillId="0" borderId="0"/>
    <xf numFmtId="43" fontId="22" fillId="0" borderId="0" applyFont="0" applyFill="0" applyBorder="0" applyAlignment="0" applyProtection="0"/>
    <xf numFmtId="0" fontId="22" fillId="6" borderId="3" applyNumberFormat="0" applyFont="0" applyAlignment="0" applyProtection="0"/>
    <xf numFmtId="0" fontId="33" fillId="8" borderId="0">
      <alignment horizontal="left"/>
    </xf>
    <xf numFmtId="0" fontId="34" fillId="7" borderId="0"/>
    <xf numFmtId="0" fontId="35" fillId="0" borderId="0"/>
    <xf numFmtId="0" fontId="37" fillId="0" borderId="0" applyNumberFormat="0" applyFill="0" applyBorder="0" applyAlignment="0" applyProtection="0">
      <alignment vertical="top"/>
      <protection locked="0"/>
    </xf>
    <xf numFmtId="9" fontId="46" fillId="0" borderId="0" applyFont="0" applyFill="0" applyBorder="0" applyAlignment="0" applyProtection="0"/>
    <xf numFmtId="0" fontId="11" fillId="0" borderId="0"/>
    <xf numFmtId="0" fontId="47" fillId="0" borderId="0"/>
    <xf numFmtId="0" fontId="11" fillId="0" borderId="0"/>
    <xf numFmtId="0" fontId="23" fillId="0" borderId="0"/>
    <xf numFmtId="0" fontId="10" fillId="0" borderId="0"/>
    <xf numFmtId="0" fontId="9" fillId="0" borderId="0"/>
    <xf numFmtId="9" fontId="9" fillId="0" borderId="0" applyFont="0" applyFill="0" applyBorder="0" applyAlignment="0" applyProtection="0"/>
    <xf numFmtId="0" fontId="8" fillId="0" borderId="0"/>
    <xf numFmtId="9" fontId="8"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43" fontId="13" fillId="0" borderId="0" applyFont="0" applyFill="0" applyBorder="0" applyAlignment="0" applyProtection="0"/>
    <xf numFmtId="0" fontId="7" fillId="0" borderId="0"/>
    <xf numFmtId="43" fontId="7" fillId="0" borderId="0" applyFont="0" applyFill="0" applyBorder="0" applyAlignment="0" applyProtection="0"/>
    <xf numFmtId="0" fontId="7" fillId="6" borderId="3" applyNumberFormat="0" applyFont="0" applyAlignment="0" applyProtection="0"/>
    <xf numFmtId="0" fontId="7" fillId="0" borderId="0"/>
    <xf numFmtId="0" fontId="23"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5" fillId="0" borderId="0"/>
    <xf numFmtId="0" fontId="61" fillId="0" borderId="0" applyNumberFormat="0" applyFill="0" applyBorder="0" applyAlignment="0" applyProtection="0"/>
    <xf numFmtId="9" fontId="5" fillId="0" borderId="0" applyFont="0" applyFill="0" applyBorder="0" applyAlignment="0" applyProtection="0"/>
    <xf numFmtId="0" fontId="62" fillId="0" borderId="0" applyNumberFormat="0" applyFill="0" applyBorder="0" applyAlignment="0" applyProtection="0"/>
    <xf numFmtId="0" fontId="13" fillId="0" borderId="0"/>
    <xf numFmtId="0" fontId="64" fillId="14" borderId="45" applyNumberFormat="0" applyAlignment="0" applyProtection="0"/>
    <xf numFmtId="0" fontId="63" fillId="6" borderId="3" applyNumberFormat="0" applyFont="0" applyAlignment="0" applyProtection="0"/>
    <xf numFmtId="0" fontId="65" fillId="15" borderId="0" applyNumberFormat="0" applyBorder="0" applyAlignment="0" applyProtection="0"/>
    <xf numFmtId="0" fontId="2" fillId="0" borderId="0"/>
  </cellStyleXfs>
  <cellXfs count="290">
    <xf numFmtId="0" fontId="0" fillId="0" borderId="0" xfId="0"/>
    <xf numFmtId="0" fontId="15" fillId="4" borderId="0" xfId="2" applyFont="1" applyFill="1" applyAlignment="1">
      <alignment vertical="top" wrapText="1"/>
    </xf>
    <xf numFmtId="0" fontId="15" fillId="4" borderId="0" xfId="2" applyFont="1" applyFill="1" applyAlignment="1">
      <alignment horizontal="left" vertical="top" wrapText="1"/>
    </xf>
    <xf numFmtId="0" fontId="14" fillId="4" borderId="0" xfId="2" applyFill="1"/>
    <xf numFmtId="0" fontId="15" fillId="4" borderId="0" xfId="2" applyFont="1" applyFill="1" applyAlignment="1">
      <alignment horizontal="left" wrapText="1"/>
    </xf>
    <xf numFmtId="0" fontId="16" fillId="4" borderId="0" xfId="2" applyFont="1" applyFill="1" applyAlignment="1">
      <alignment horizontal="left" wrapText="1" readingOrder="1"/>
    </xf>
    <xf numFmtId="0" fontId="14" fillId="4" borderId="0" xfId="2" applyFill="1" applyAlignment="1">
      <alignment horizontal="left"/>
    </xf>
    <xf numFmtId="0" fontId="17" fillId="4" borderId="0" xfId="2" applyFont="1" applyFill="1" applyAlignment="1">
      <alignment horizontal="left" vertical="top" wrapText="1" readingOrder="1"/>
    </xf>
    <xf numFmtId="0" fontId="18" fillId="4" borderId="0" xfId="2" applyFont="1" applyFill="1" applyAlignment="1">
      <alignment horizontal="left" vertical="top" wrapText="1" readingOrder="1"/>
    </xf>
    <xf numFmtId="0" fontId="14" fillId="4" borderId="0" xfId="2" applyFill="1" applyAlignment="1">
      <alignment vertical="top"/>
    </xf>
    <xf numFmtId="0" fontId="19" fillId="4" borderId="0" xfId="2" applyFont="1" applyFill="1"/>
    <xf numFmtId="0" fontId="19" fillId="4" borderId="0" xfId="2" applyFont="1" applyFill="1" applyAlignment="1">
      <alignment horizontal="left"/>
    </xf>
    <xf numFmtId="0" fontId="20" fillId="4" borderId="0" xfId="2" applyFont="1" applyFill="1" applyAlignment="1">
      <alignment horizontal="left" vertical="center" wrapText="1" readingOrder="1"/>
    </xf>
    <xf numFmtId="0" fontId="38" fillId="9" borderId="0" xfId="18" applyFont="1" applyFill="1" applyBorder="1" applyAlignment="1" applyProtection="1">
      <alignment horizontal="center" vertical="center" wrapText="1"/>
    </xf>
    <xf numFmtId="0" fontId="28" fillId="0" borderId="0" xfId="0" applyFont="1"/>
    <xf numFmtId="0" fontId="29" fillId="0" borderId="0" xfId="0" applyFont="1"/>
    <xf numFmtId="10" fontId="28" fillId="0" borderId="0" xfId="10" applyNumberFormat="1" applyFont="1"/>
    <xf numFmtId="2" fontId="28" fillId="0" borderId="0" xfId="10" applyNumberFormat="1" applyFont="1"/>
    <xf numFmtId="0" fontId="26" fillId="0" borderId="0" xfId="25" applyFont="1"/>
    <xf numFmtId="0" fontId="28" fillId="0" borderId="0" xfId="10" applyFont="1"/>
    <xf numFmtId="0" fontId="48" fillId="8" borderId="0" xfId="10" applyFont="1" applyFill="1"/>
    <xf numFmtId="0" fontId="33" fillId="8" borderId="0" xfId="10" applyFont="1" applyFill="1"/>
    <xf numFmtId="0" fontId="28" fillId="2" borderId="0" xfId="10" applyFont="1" applyFill="1"/>
    <xf numFmtId="0" fontId="45" fillId="0" borderId="1" xfId="10" applyFont="1" applyBorder="1" applyAlignment="1">
      <alignment horizontal="right"/>
    </xf>
    <xf numFmtId="0" fontId="45" fillId="0" borderId="0" xfId="10" applyFont="1" applyAlignment="1">
      <alignment horizontal="right"/>
    </xf>
    <xf numFmtId="0" fontId="32" fillId="0" borderId="0" xfId="25" applyFont="1"/>
    <xf numFmtId="0" fontId="28" fillId="0" borderId="9" xfId="10" applyFont="1" applyBorder="1"/>
    <xf numFmtId="0" fontId="31" fillId="0" borderId="0" xfId="25" applyFont="1"/>
    <xf numFmtId="0" fontId="30" fillId="0" borderId="4" xfId="10" applyFont="1" applyBorder="1"/>
    <xf numFmtId="0" fontId="30" fillId="0" borderId="0" xfId="10" applyFont="1"/>
    <xf numFmtId="0" fontId="9" fillId="0" borderId="0" xfId="25"/>
    <xf numFmtId="0" fontId="49" fillId="0" borderId="0" xfId="25" applyFont="1"/>
    <xf numFmtId="2" fontId="50" fillId="0" borderId="0" xfId="0" applyNumberFormat="1" applyFont="1" applyAlignment="1">
      <alignment horizontal="right"/>
    </xf>
    <xf numFmtId="0" fontId="50" fillId="0" borderId="0" xfId="0" applyFont="1"/>
    <xf numFmtId="10" fontId="50" fillId="0" borderId="0" xfId="0" applyNumberFormat="1" applyFont="1" applyAlignment="1">
      <alignment horizontal="right"/>
    </xf>
    <xf numFmtId="10" fontId="51" fillId="0" borderId="0" xfId="0" applyNumberFormat="1" applyFont="1" applyAlignment="1">
      <alignment horizontal="right"/>
    </xf>
    <xf numFmtId="0" fontId="52" fillId="0" borderId="0" xfId="0" applyFont="1"/>
    <xf numFmtId="10" fontId="52" fillId="0" borderId="0" xfId="0" applyNumberFormat="1" applyFont="1" applyAlignment="1">
      <alignment horizontal="right"/>
    </xf>
    <xf numFmtId="0" fontId="52" fillId="0" borderId="4" xfId="0" applyFont="1" applyBorder="1"/>
    <xf numFmtId="10" fontId="52" fillId="0" borderId="4" xfId="0" applyNumberFormat="1" applyFont="1" applyBorder="1" applyAlignment="1">
      <alignment horizontal="right"/>
    </xf>
    <xf numFmtId="0" fontId="50" fillId="0" borderId="5" xfId="0" applyFont="1" applyBorder="1"/>
    <xf numFmtId="10" fontId="50" fillId="0" borderId="1" xfId="0" applyNumberFormat="1" applyFont="1" applyBorder="1" applyAlignment="1">
      <alignment horizontal="right"/>
    </xf>
    <xf numFmtId="10" fontId="51" fillId="0" borderId="1" xfId="0" applyNumberFormat="1" applyFont="1" applyBorder="1" applyAlignment="1">
      <alignment horizontal="right"/>
    </xf>
    <xf numFmtId="10" fontId="52" fillId="0" borderId="1" xfId="0" applyNumberFormat="1" applyFont="1" applyBorder="1" applyAlignment="1">
      <alignment horizontal="right"/>
    </xf>
    <xf numFmtId="2" fontId="50" fillId="0" borderId="1" xfId="0" applyNumberFormat="1" applyFont="1" applyBorder="1" applyAlignment="1">
      <alignment horizontal="right"/>
    </xf>
    <xf numFmtId="10" fontId="52" fillId="0" borderId="11" xfId="0" applyNumberFormat="1" applyFont="1" applyBorder="1" applyAlignment="1">
      <alignment horizontal="right"/>
    </xf>
    <xf numFmtId="10" fontId="52" fillId="0" borderId="19" xfId="0" applyNumberFormat="1" applyFont="1" applyBorder="1" applyAlignment="1">
      <alignment horizontal="right"/>
    </xf>
    <xf numFmtId="0" fontId="53" fillId="0" borderId="20" xfId="0" applyFont="1" applyBorder="1" applyAlignment="1">
      <alignment horizontal="right"/>
    </xf>
    <xf numFmtId="10" fontId="51" fillId="0" borderId="21" xfId="0" applyNumberFormat="1" applyFont="1" applyBorder="1" applyAlignment="1">
      <alignment horizontal="right"/>
    </xf>
    <xf numFmtId="10" fontId="52" fillId="0" borderId="21" xfId="0" applyNumberFormat="1" applyFont="1" applyBorder="1" applyAlignment="1">
      <alignment horizontal="right"/>
    </xf>
    <xf numFmtId="2" fontId="51" fillId="0" borderId="21" xfId="0" applyNumberFormat="1" applyFont="1" applyBorder="1" applyAlignment="1">
      <alignment horizontal="right"/>
    </xf>
    <xf numFmtId="10" fontId="52" fillId="0" borderId="22" xfId="0" applyNumberFormat="1" applyFont="1" applyBorder="1" applyAlignment="1">
      <alignment horizontal="right"/>
    </xf>
    <xf numFmtId="0" fontId="53" fillId="0" borderId="5" xfId="0" applyFont="1" applyBorder="1" applyAlignment="1">
      <alignment horizontal="left" wrapText="1"/>
    </xf>
    <xf numFmtId="0" fontId="53" fillId="0" borderId="20" xfId="0" applyFont="1" applyBorder="1" applyAlignment="1">
      <alignment horizontal="right" wrapText="1"/>
    </xf>
    <xf numFmtId="0" fontId="26" fillId="0" borderId="0" xfId="27" applyFont="1"/>
    <xf numFmtId="10" fontId="30" fillId="0" borderId="11" xfId="1" applyNumberFormat="1" applyFont="1" applyBorder="1"/>
    <xf numFmtId="10" fontId="30" fillId="0" borderId="4" xfId="1" applyNumberFormat="1" applyFont="1" applyBorder="1"/>
    <xf numFmtId="0" fontId="55" fillId="0" borderId="0" xfId="25" applyFont="1"/>
    <xf numFmtId="0" fontId="50" fillId="0" borderId="10" xfId="0" applyFont="1" applyBorder="1"/>
    <xf numFmtId="0" fontId="56" fillId="0" borderId="0" xfId="0" applyFont="1"/>
    <xf numFmtId="0" fontId="53" fillId="0" borderId="1" xfId="0" applyFont="1" applyBorder="1" applyAlignment="1">
      <alignment horizontal="right"/>
    </xf>
    <xf numFmtId="0" fontId="53" fillId="0" borderId="0" xfId="0" applyFont="1" applyAlignment="1">
      <alignment horizontal="right"/>
    </xf>
    <xf numFmtId="0" fontId="50" fillId="0" borderId="9" xfId="0" applyFont="1" applyBorder="1"/>
    <xf numFmtId="10" fontId="50" fillId="0" borderId="0" xfId="0" applyNumberFormat="1" applyFont="1"/>
    <xf numFmtId="10" fontId="52" fillId="0" borderId="8" xfId="1" applyNumberFormat="1" applyFont="1" applyFill="1" applyBorder="1"/>
    <xf numFmtId="10" fontId="52" fillId="0" borderId="5" xfId="1" applyNumberFormat="1" applyFont="1" applyFill="1" applyBorder="1"/>
    <xf numFmtId="9" fontId="50" fillId="0" borderId="1" xfId="0" applyNumberFormat="1" applyFont="1" applyBorder="1"/>
    <xf numFmtId="9" fontId="50" fillId="0" borderId="0" xfId="0" applyNumberFormat="1" applyFont="1"/>
    <xf numFmtId="0" fontId="57" fillId="8" borderId="0" xfId="0" applyFont="1" applyFill="1"/>
    <xf numFmtId="0" fontId="58" fillId="8" borderId="0" xfId="0" applyFont="1" applyFill="1"/>
    <xf numFmtId="0" fontId="59" fillId="0" borderId="0" xfId="0" applyFont="1"/>
    <xf numFmtId="9" fontId="59" fillId="0" borderId="0" xfId="1" applyFont="1"/>
    <xf numFmtId="9" fontId="59" fillId="0" borderId="0" xfId="1" applyFont="1" applyFill="1" applyBorder="1"/>
    <xf numFmtId="0" fontId="60" fillId="0" borderId="0" xfId="0" applyFont="1"/>
    <xf numFmtId="0" fontId="53" fillId="0" borderId="0" xfId="0" applyFont="1"/>
    <xf numFmtId="0" fontId="52" fillId="11" borderId="25" xfId="0" applyFont="1" applyFill="1" applyBorder="1" applyAlignment="1">
      <alignment horizontal="center" vertical="center"/>
    </xf>
    <xf numFmtId="0" fontId="52" fillId="11" borderId="26" xfId="0" applyFont="1" applyFill="1" applyBorder="1" applyAlignment="1">
      <alignment horizontal="center" vertical="center"/>
    </xf>
    <xf numFmtId="10" fontId="52" fillId="11" borderId="30" xfId="0" applyNumberFormat="1" applyFont="1" applyFill="1" applyBorder="1" applyAlignment="1">
      <alignment horizontal="center" vertical="center"/>
    </xf>
    <xf numFmtId="10" fontId="52" fillId="11" borderId="28" xfId="0" applyNumberFormat="1" applyFont="1" applyFill="1" applyBorder="1" applyAlignment="1">
      <alignment horizontal="center" vertical="center"/>
    </xf>
    <xf numFmtId="9" fontId="50" fillId="0" borderId="0" xfId="0" applyNumberFormat="1" applyFont="1" applyAlignment="1">
      <alignment horizontal="center" vertical="center"/>
    </xf>
    <xf numFmtId="10" fontId="50" fillId="0" borderId="0" xfId="0" applyNumberFormat="1" applyFont="1" applyAlignment="1">
      <alignment horizontal="center" vertical="center"/>
    </xf>
    <xf numFmtId="0" fontId="28" fillId="0" borderId="5" xfId="10" applyFont="1" applyBorder="1"/>
    <xf numFmtId="0" fontId="54" fillId="12" borderId="0" xfId="10" applyFont="1" applyFill="1"/>
    <xf numFmtId="0" fontId="28" fillId="0" borderId="41" xfId="10" applyFont="1" applyBorder="1"/>
    <xf numFmtId="10" fontId="28" fillId="0" borderId="7" xfId="10" applyNumberFormat="1" applyFont="1" applyBorder="1" applyAlignment="1">
      <alignment horizontal="right"/>
    </xf>
    <xf numFmtId="10" fontId="28" fillId="0" borderId="1" xfId="10" applyNumberFormat="1" applyFont="1" applyBorder="1"/>
    <xf numFmtId="2" fontId="29" fillId="0" borderId="1" xfId="10" applyNumberFormat="1" applyFont="1" applyBorder="1"/>
    <xf numFmtId="2" fontId="29" fillId="0" borderId="0" xfId="10" applyNumberFormat="1" applyFont="1"/>
    <xf numFmtId="10" fontId="28" fillId="0" borderId="9" xfId="1" applyNumberFormat="1" applyFont="1" applyFill="1" applyBorder="1" applyAlignment="1">
      <alignment horizontal="right"/>
    </xf>
    <xf numFmtId="9" fontId="6" fillId="0" borderId="1" xfId="10" applyNumberFormat="1" applyFont="1" applyBorder="1"/>
    <xf numFmtId="9" fontId="6" fillId="0" borderId="0" xfId="10" applyNumberFormat="1" applyFont="1"/>
    <xf numFmtId="10" fontId="29" fillId="0" borderId="1" xfId="10" applyNumberFormat="1" applyFont="1" applyBorder="1"/>
    <xf numFmtId="10" fontId="29" fillId="0" borderId="0" xfId="10" applyNumberFormat="1" applyFont="1"/>
    <xf numFmtId="2" fontId="28" fillId="0" borderId="1" xfId="10" applyNumberFormat="1" applyFont="1" applyBorder="1"/>
    <xf numFmtId="2" fontId="28" fillId="0" borderId="34" xfId="10" applyNumberFormat="1" applyFont="1" applyBorder="1"/>
    <xf numFmtId="2" fontId="50" fillId="0" borderId="1" xfId="0" applyNumberFormat="1" applyFont="1" applyBorder="1"/>
    <xf numFmtId="2" fontId="50" fillId="0" borderId="0" xfId="0" applyNumberFormat="1" applyFont="1"/>
    <xf numFmtId="2" fontId="51" fillId="0" borderId="1" xfId="0" applyNumberFormat="1" applyFont="1" applyBorder="1"/>
    <xf numFmtId="2" fontId="51" fillId="0" borderId="0" xfId="0" applyNumberFormat="1" applyFont="1"/>
    <xf numFmtId="10" fontId="52" fillId="0" borderId="0" xfId="1" applyNumberFormat="1" applyFont="1" applyFill="1" applyBorder="1"/>
    <xf numFmtId="10" fontId="50" fillId="0" borderId="0" xfId="1" applyNumberFormat="1" applyFont="1" applyFill="1" applyBorder="1"/>
    <xf numFmtId="10" fontId="50" fillId="0" borderId="9" xfId="1" applyNumberFormat="1" applyFont="1" applyFill="1" applyBorder="1"/>
    <xf numFmtId="0" fontId="5" fillId="0" borderId="0" xfId="44"/>
    <xf numFmtId="0" fontId="27" fillId="0" borderId="0" xfId="44" applyFont="1"/>
    <xf numFmtId="0" fontId="28" fillId="0" borderId="0" xfId="48" applyFont="1"/>
    <xf numFmtId="0" fontId="48" fillId="8" borderId="0" xfId="48" applyFont="1" applyFill="1"/>
    <xf numFmtId="0" fontId="33" fillId="8" borderId="0" xfId="48" applyFont="1" applyFill="1"/>
    <xf numFmtId="10" fontId="28" fillId="0" borderId="0" xfId="1" applyNumberFormat="1" applyFont="1" applyFill="1" applyBorder="1" applyAlignment="1">
      <alignment horizontal="right"/>
    </xf>
    <xf numFmtId="10" fontId="30" fillId="0" borderId="0" xfId="1" applyNumberFormat="1" applyFont="1" applyBorder="1"/>
    <xf numFmtId="0" fontId="45" fillId="0" borderId="0" xfId="10" applyFont="1"/>
    <xf numFmtId="0" fontId="45" fillId="0" borderId="5" xfId="10" applyFont="1" applyBorder="1"/>
    <xf numFmtId="0" fontId="4" fillId="0" borderId="0" xfId="0" applyFont="1"/>
    <xf numFmtId="10" fontId="52" fillId="0" borderId="0" xfId="0" applyNumberFormat="1" applyFont="1"/>
    <xf numFmtId="10" fontId="52" fillId="0" borderId="1" xfId="0" applyNumberFormat="1" applyFont="1" applyBorder="1"/>
    <xf numFmtId="10" fontId="52" fillId="0" borderId="0" xfId="1" applyNumberFormat="1" applyFont="1" applyFill="1"/>
    <xf numFmtId="10" fontId="50" fillId="0" borderId="1" xfId="0" applyNumberFormat="1" applyFont="1" applyBorder="1"/>
    <xf numFmtId="10" fontId="50" fillId="0" borderId="7" xfId="0" applyNumberFormat="1" applyFont="1" applyBorder="1"/>
    <xf numFmtId="10" fontId="50" fillId="0" borderId="9" xfId="0" applyNumberFormat="1" applyFont="1" applyBorder="1"/>
    <xf numFmtId="10" fontId="51" fillId="0" borderId="1" xfId="0" applyNumberFormat="1" applyFont="1" applyBorder="1"/>
    <xf numFmtId="10" fontId="51" fillId="0" borderId="0" xfId="0" applyNumberFormat="1" applyFont="1"/>
    <xf numFmtId="9" fontId="51" fillId="5" borderId="10" xfId="3" applyNumberFormat="1" applyFont="1" applyBorder="1"/>
    <xf numFmtId="0" fontId="66" fillId="3" borderId="0" xfId="0" applyFont="1" applyFill="1"/>
    <xf numFmtId="0" fontId="55" fillId="0" borderId="0" xfId="27" applyFont="1"/>
    <xf numFmtId="2" fontId="50" fillId="0" borderId="0" xfId="10" applyNumberFormat="1" applyFont="1"/>
    <xf numFmtId="0" fontId="5" fillId="0" borderId="42" xfId="44" applyBorder="1"/>
    <xf numFmtId="10" fontId="29" fillId="13" borderId="42" xfId="44" applyNumberFormat="1" applyFont="1" applyFill="1" applyBorder="1"/>
    <xf numFmtId="10" fontId="29" fillId="13" borderId="0" xfId="44" applyNumberFormat="1" applyFont="1" applyFill="1"/>
    <xf numFmtId="2" fontId="29" fillId="13" borderId="0" xfId="44" applyNumberFormat="1" applyFont="1" applyFill="1"/>
    <xf numFmtId="10" fontId="0" fillId="0" borderId="0" xfId="46" applyNumberFormat="1" applyFont="1" applyBorder="1"/>
    <xf numFmtId="0" fontId="25" fillId="0" borderId="5" xfId="44" applyFont="1" applyBorder="1"/>
    <xf numFmtId="10" fontId="25" fillId="0" borderId="5" xfId="44" applyNumberFormat="1" applyFont="1" applyBorder="1"/>
    <xf numFmtId="0" fontId="27" fillId="0" borderId="0" xfId="44" applyFont="1" applyAlignment="1">
      <alignment horizontal="right"/>
    </xf>
    <xf numFmtId="0" fontId="31" fillId="0" borderId="0" xfId="44" applyFont="1"/>
    <xf numFmtId="0" fontId="68" fillId="0" borderId="0" xfId="45" applyFont="1"/>
    <xf numFmtId="0" fontId="26" fillId="0" borderId="0" xfId="5" applyFont="1"/>
    <xf numFmtId="0" fontId="54" fillId="15" borderId="0" xfId="51" applyFont="1"/>
    <xf numFmtId="0" fontId="69" fillId="0" borderId="0" xfId="47" applyFont="1"/>
    <xf numFmtId="0" fontId="45" fillId="0" borderId="0" xfId="0" applyFont="1" applyAlignment="1">
      <alignment horizontal="left" indent="1"/>
    </xf>
    <xf numFmtId="0" fontId="70" fillId="0" borderId="0" xfId="0" applyFont="1"/>
    <xf numFmtId="0" fontId="28" fillId="6" borderId="3" xfId="50" applyFont="1"/>
    <xf numFmtId="0" fontId="61" fillId="0" borderId="0" xfId="47" applyFont="1"/>
    <xf numFmtId="0" fontId="3" fillId="0" borderId="0" xfId="4" applyFont="1"/>
    <xf numFmtId="0" fontId="29" fillId="5" borderId="2" xfId="3" applyFont="1"/>
    <xf numFmtId="0" fontId="64" fillId="14" borderId="45" xfId="49"/>
    <xf numFmtId="10" fontId="50" fillId="0" borderId="0" xfId="1" applyNumberFormat="1" applyFont="1"/>
    <xf numFmtId="164" fontId="44" fillId="0" borderId="6" xfId="0" applyNumberFormat="1" applyFont="1" applyBorder="1" applyAlignment="1">
      <alignment horizontal="center" vertical="center"/>
    </xf>
    <xf numFmtId="0" fontId="36" fillId="0" borderId="0" xfId="0" applyFont="1" applyAlignment="1">
      <alignment vertical="center"/>
    </xf>
    <xf numFmtId="164" fontId="44" fillId="0" borderId="0" xfId="0" applyNumberFormat="1" applyFont="1" applyAlignment="1">
      <alignment horizontal="center" vertical="center"/>
    </xf>
    <xf numFmtId="0" fontId="39" fillId="0" borderId="0" xfId="0" applyFont="1" applyAlignment="1">
      <alignment horizontal="left" vertical="center" wrapText="1"/>
    </xf>
    <xf numFmtId="0" fontId="53" fillId="0" borderId="8" xfId="0" applyFont="1" applyBorder="1" applyAlignment="1">
      <alignment horizontal="right"/>
    </xf>
    <xf numFmtId="0" fontId="53" fillId="0" borderId="5" xfId="0" applyFont="1" applyBorder="1" applyAlignment="1">
      <alignment horizontal="right"/>
    </xf>
    <xf numFmtId="10" fontId="28" fillId="0" borderId="0" xfId="1" applyNumberFormat="1" applyFont="1"/>
    <xf numFmtId="165" fontId="50" fillId="0" borderId="0" xfId="0" applyNumberFormat="1" applyFont="1"/>
    <xf numFmtId="10" fontId="50" fillId="0" borderId="0" xfId="1" applyNumberFormat="1" applyFont="1" applyFill="1" applyBorder="1" applyAlignment="1">
      <alignment horizontal="center" vertical="center"/>
    </xf>
    <xf numFmtId="0" fontId="31" fillId="0" borderId="0" xfId="25" applyFont="1" applyAlignment="1">
      <alignment horizontal="right"/>
    </xf>
    <xf numFmtId="10" fontId="52" fillId="0" borderId="42" xfId="0" applyNumberFormat="1" applyFont="1" applyBorder="1"/>
    <xf numFmtId="0" fontId="50" fillId="0" borderId="43" xfId="0" applyFont="1" applyBorder="1"/>
    <xf numFmtId="0" fontId="50" fillId="0" borderId="41" xfId="0" applyFont="1" applyBorder="1"/>
    <xf numFmtId="9" fontId="50" fillId="0" borderId="0" xfId="1" applyFont="1" applyFill="1"/>
    <xf numFmtId="0" fontId="52" fillId="0" borderId="44" xfId="0" applyFont="1" applyBorder="1" applyAlignment="1">
      <alignment wrapText="1"/>
    </xf>
    <xf numFmtId="165" fontId="50" fillId="0" borderId="5" xfId="0" applyNumberFormat="1" applyFont="1" applyBorder="1" applyAlignment="1">
      <alignment vertical="center"/>
    </xf>
    <xf numFmtId="165" fontId="53" fillId="0" borderId="0" xfId="0" applyNumberFormat="1" applyFont="1"/>
    <xf numFmtId="166" fontId="50" fillId="0" borderId="0" xfId="0" applyNumberFormat="1" applyFont="1"/>
    <xf numFmtId="9" fontId="50" fillId="0" borderId="31" xfId="0" applyNumberFormat="1" applyFont="1" applyBorder="1" applyAlignment="1">
      <alignment horizontal="center" vertical="center"/>
    </xf>
    <xf numFmtId="10" fontId="50" fillId="0" borderId="29" xfId="1" applyNumberFormat="1" applyFont="1" applyFill="1" applyBorder="1" applyAlignment="1">
      <alignment horizontal="center" vertical="center"/>
    </xf>
    <xf numFmtId="10" fontId="50" fillId="0" borderId="24" xfId="0" applyNumberFormat="1" applyFont="1" applyBorder="1" applyAlignment="1">
      <alignment horizontal="center" vertical="center"/>
    </xf>
    <xf numFmtId="10" fontId="50" fillId="0" borderId="18" xfId="1" applyNumberFormat="1" applyFont="1" applyFill="1" applyBorder="1" applyAlignment="1">
      <alignment horizontal="center" vertical="center"/>
    </xf>
    <xf numFmtId="9" fontId="50" fillId="0" borderId="32" xfId="0" applyNumberFormat="1" applyFont="1" applyBorder="1" applyAlignment="1">
      <alignment horizontal="center" vertical="center"/>
    </xf>
    <xf numFmtId="10" fontId="50" fillId="0" borderId="14" xfId="1" applyNumberFormat="1" applyFont="1" applyFill="1" applyBorder="1" applyAlignment="1">
      <alignment horizontal="center" vertical="center"/>
    </xf>
    <xf numFmtId="10" fontId="50" fillId="0" borderId="15" xfId="1" applyNumberFormat="1" applyFont="1" applyFill="1" applyBorder="1" applyAlignment="1">
      <alignment horizontal="center" vertical="center"/>
    </xf>
    <xf numFmtId="10" fontId="50" fillId="0" borderId="16" xfId="0" applyNumberFormat="1" applyFont="1" applyBorder="1" applyAlignment="1">
      <alignment horizontal="center" vertical="center"/>
    </xf>
    <xf numFmtId="9" fontId="50" fillId="0" borderId="35" xfId="0" applyNumberFormat="1" applyFont="1" applyBorder="1" applyAlignment="1">
      <alignment horizontal="center" vertical="center"/>
    </xf>
    <xf numFmtId="10" fontId="50" fillId="0" borderId="36" xfId="1" applyNumberFormat="1" applyFont="1" applyFill="1" applyBorder="1" applyAlignment="1">
      <alignment horizontal="center" vertical="center"/>
    </xf>
    <xf numFmtId="10" fontId="50" fillId="0" borderId="17" xfId="1" applyNumberFormat="1" applyFont="1" applyFill="1" applyBorder="1" applyAlignment="1">
      <alignment horizontal="center" vertical="center"/>
    </xf>
    <xf numFmtId="10" fontId="50" fillId="0" borderId="37" xfId="0" applyNumberFormat="1" applyFont="1" applyBorder="1" applyAlignment="1">
      <alignment horizontal="center" vertical="center"/>
    </xf>
    <xf numFmtId="9" fontId="50" fillId="0" borderId="27" xfId="0" applyNumberFormat="1" applyFont="1" applyBorder="1" applyAlignment="1">
      <alignment horizontal="center" vertical="center"/>
    </xf>
    <xf numFmtId="10" fontId="50" fillId="0" borderId="38" xfId="1" applyNumberFormat="1" applyFont="1" applyFill="1" applyBorder="1" applyAlignment="1">
      <alignment horizontal="center" vertical="center"/>
    </xf>
    <xf numFmtId="10" fontId="50" fillId="0" borderId="39" xfId="1" applyNumberFormat="1" applyFont="1" applyFill="1" applyBorder="1" applyAlignment="1">
      <alignment horizontal="center" vertical="center"/>
    </xf>
    <xf numFmtId="10" fontId="50" fillId="0" borderId="40" xfId="0" applyNumberFormat="1" applyFont="1" applyBorder="1" applyAlignment="1">
      <alignment horizontal="center" vertical="center"/>
    </xf>
    <xf numFmtId="9" fontId="50" fillId="0" borderId="33" xfId="0" applyNumberFormat="1" applyFont="1" applyBorder="1" applyAlignment="1">
      <alignment horizontal="center" vertical="center"/>
    </xf>
    <xf numFmtId="10" fontId="50" fillId="0" borderId="12" xfId="1" applyNumberFormat="1" applyFont="1" applyFill="1" applyBorder="1" applyAlignment="1">
      <alignment horizontal="center" vertical="center"/>
    </xf>
    <xf numFmtId="10" fontId="50" fillId="0" borderId="23" xfId="1" applyNumberFormat="1" applyFont="1" applyFill="1" applyBorder="1" applyAlignment="1">
      <alignment horizontal="center" vertical="center"/>
    </xf>
    <xf numFmtId="10" fontId="50" fillId="0" borderId="13" xfId="0" applyNumberFormat="1" applyFont="1" applyBorder="1" applyAlignment="1">
      <alignment horizontal="center" vertical="center"/>
    </xf>
    <xf numFmtId="0" fontId="67" fillId="0" borderId="0" xfId="0" applyFont="1"/>
    <xf numFmtId="0" fontId="50" fillId="0" borderId="0" xfId="0" applyFont="1" applyAlignment="1">
      <alignment horizontal="centerContinuous"/>
    </xf>
    <xf numFmtId="10" fontId="50" fillId="0" borderId="42" xfId="0" applyNumberFormat="1" applyFont="1" applyBorder="1"/>
    <xf numFmtId="0" fontId="50" fillId="0" borderId="44" xfId="0" applyFont="1" applyBorder="1" applyAlignment="1">
      <alignment wrapText="1"/>
    </xf>
    <xf numFmtId="10" fontId="50" fillId="0" borderId="5" xfId="0" applyNumberFormat="1" applyFont="1" applyBorder="1" applyAlignment="1">
      <alignment vertical="center"/>
    </xf>
    <xf numFmtId="0" fontId="53" fillId="0" borderId="0" xfId="0" applyFont="1" applyAlignment="1">
      <alignment wrapText="1"/>
    </xf>
    <xf numFmtId="0" fontId="50" fillId="0" borderId="0" xfId="0" applyFont="1" applyAlignment="1">
      <alignment wrapText="1"/>
    </xf>
    <xf numFmtId="0" fontId="50" fillId="0" borderId="5" xfId="0" applyFont="1" applyBorder="1" applyAlignment="1">
      <alignment wrapText="1"/>
    </xf>
    <xf numFmtId="10" fontId="50" fillId="0" borderId="5" xfId="1" applyNumberFormat="1" applyFont="1" applyFill="1" applyBorder="1"/>
    <xf numFmtId="10" fontId="31" fillId="0" borderId="0" xfId="1" applyNumberFormat="1" applyFont="1" applyFill="1" applyBorder="1" applyAlignment="1">
      <alignment horizontal="right"/>
    </xf>
    <xf numFmtId="10" fontId="29" fillId="0" borderId="7" xfId="10" applyNumberFormat="1" applyFont="1" applyBorder="1" applyAlignment="1">
      <alignment horizontal="right"/>
    </xf>
    <xf numFmtId="10" fontId="29" fillId="0" borderId="9" xfId="1" applyNumberFormat="1" applyFont="1" applyFill="1" applyBorder="1" applyAlignment="1">
      <alignment horizontal="right"/>
    </xf>
    <xf numFmtId="0" fontId="28" fillId="0" borderId="43" xfId="48" applyFont="1" applyBorder="1"/>
    <xf numFmtId="10" fontId="28" fillId="0" borderId="42" xfId="48" applyNumberFormat="1" applyFont="1" applyBorder="1" applyAlignment="1">
      <alignment horizontal="right"/>
    </xf>
    <xf numFmtId="0" fontId="28" fillId="0" borderId="41" xfId="48" applyFont="1" applyBorder="1"/>
    <xf numFmtId="10" fontId="1" fillId="0" borderId="0" xfId="48" applyNumberFormat="1" applyFont="1"/>
    <xf numFmtId="10" fontId="28" fillId="0" borderId="0" xfId="48" applyNumberFormat="1" applyFont="1"/>
    <xf numFmtId="2" fontId="28" fillId="0" borderId="0" xfId="48" applyNumberFormat="1" applyFont="1"/>
    <xf numFmtId="0" fontId="28" fillId="0" borderId="44" xfId="48" applyFont="1" applyBorder="1"/>
    <xf numFmtId="10" fontId="28" fillId="0" borderId="5" xfId="48" applyNumberFormat="1" applyFont="1" applyBorder="1"/>
    <xf numFmtId="0" fontId="1" fillId="0" borderId="0" xfId="0" applyFont="1"/>
    <xf numFmtId="14" fontId="31" fillId="0" borderId="0" xfId="48" applyNumberFormat="1" applyFont="1"/>
    <xf numFmtId="0" fontId="25" fillId="0" borderId="46" xfId="0" applyFont="1" applyBorder="1"/>
    <xf numFmtId="0" fontId="1" fillId="0" borderId="5" xfId="0" applyFont="1" applyBorder="1"/>
    <xf numFmtId="0" fontId="25" fillId="0" borderId="0" xfId="0" applyFont="1"/>
    <xf numFmtId="0" fontId="25" fillId="0" borderId="19" xfId="0" applyFont="1" applyBorder="1"/>
    <xf numFmtId="10" fontId="1" fillId="0" borderId="0" xfId="1" applyNumberFormat="1" applyFont="1" applyFill="1"/>
    <xf numFmtId="10" fontId="1" fillId="0" borderId="19" xfId="1" applyNumberFormat="1" applyFont="1" applyFill="1" applyBorder="1"/>
    <xf numFmtId="10" fontId="1" fillId="0" borderId="46" xfId="1" applyNumberFormat="1" applyFont="1" applyFill="1" applyBorder="1"/>
    <xf numFmtId="0" fontId="30" fillId="0" borderId="46" xfId="48" applyFont="1" applyBorder="1"/>
    <xf numFmtId="10" fontId="28" fillId="0" borderId="46" xfId="48" applyNumberFormat="1" applyFont="1" applyBorder="1"/>
    <xf numFmtId="10" fontId="28" fillId="0" borderId="46" xfId="1" applyNumberFormat="1" applyFont="1" applyFill="1" applyBorder="1"/>
    <xf numFmtId="0" fontId="45" fillId="0" borderId="1" xfId="48" applyFont="1" applyBorder="1" applyAlignment="1">
      <alignment horizontal="right"/>
    </xf>
    <xf numFmtId="167" fontId="50" fillId="0" borderId="0" xfId="1" applyNumberFormat="1" applyFont="1"/>
    <xf numFmtId="167" fontId="50" fillId="0" borderId="0" xfId="0" applyNumberFormat="1" applyFont="1"/>
    <xf numFmtId="164" fontId="53" fillId="0" borderId="0" xfId="0" applyNumberFormat="1" applyFont="1"/>
    <xf numFmtId="10" fontId="28" fillId="0" borderId="8" xfId="10" applyNumberFormat="1" applyFont="1" applyBorder="1"/>
    <xf numFmtId="10" fontId="28" fillId="0" borderId="5" xfId="10" applyNumberFormat="1" applyFont="1" applyBorder="1"/>
    <xf numFmtId="10" fontId="53" fillId="0" borderId="0" xfId="0" applyNumberFormat="1" applyFont="1"/>
    <xf numFmtId="0" fontId="39" fillId="9" borderId="0" xfId="0" applyFont="1" applyFill="1"/>
    <xf numFmtId="0" fontId="39" fillId="10" borderId="0" xfId="0" applyFont="1" applyFill="1"/>
    <xf numFmtId="0" fontId="39" fillId="4" borderId="0" xfId="0" applyFont="1" applyFill="1"/>
    <xf numFmtId="0" fontId="40" fillId="10" borderId="0" xfId="0" applyFont="1" applyFill="1"/>
    <xf numFmtId="0" fontId="41" fillId="10" borderId="0" xfId="0" applyFont="1" applyFill="1"/>
    <xf numFmtId="0" fontId="41" fillId="9" borderId="0" xfId="0" applyFont="1" applyFill="1"/>
    <xf numFmtId="0" fontId="40" fillId="9" borderId="0" xfId="0" applyFont="1" applyFill="1"/>
    <xf numFmtId="0" fontId="40" fillId="16" borderId="50" xfId="0" applyFont="1" applyFill="1" applyBorder="1"/>
    <xf numFmtId="0" fontId="43" fillId="16" borderId="51" xfId="0" applyFont="1" applyFill="1" applyBorder="1" applyAlignment="1">
      <alignment horizontal="center" vertical="center" wrapText="1"/>
    </xf>
    <xf numFmtId="0" fontId="43" fillId="16" borderId="52" xfId="0" applyFont="1" applyFill="1" applyBorder="1" applyAlignment="1">
      <alignment horizontal="center" vertical="center" wrapText="1"/>
    </xf>
    <xf numFmtId="0" fontId="40" fillId="16" borderId="0" xfId="0" applyFont="1" applyFill="1" applyAlignment="1">
      <alignment horizontal="center" vertical="center"/>
    </xf>
    <xf numFmtId="0" fontId="40" fillId="16" borderId="0" xfId="0" applyFont="1" applyFill="1" applyAlignment="1">
      <alignment horizontal="center" vertical="center" wrapText="1"/>
    </xf>
    <xf numFmtId="0" fontId="71" fillId="16" borderId="0" xfId="0" applyFont="1" applyFill="1" applyAlignment="1">
      <alignment horizontal="center" vertical="center" wrapText="1"/>
    </xf>
    <xf numFmtId="0" fontId="40" fillId="16" borderId="0" xfId="0" applyFont="1" applyFill="1" applyAlignment="1">
      <alignment horizontal="center" wrapText="1"/>
    </xf>
    <xf numFmtId="0" fontId="40" fillId="16" borderId="53" xfId="0" applyFont="1" applyFill="1" applyBorder="1" applyAlignment="1">
      <alignment vertical="center" wrapText="1"/>
    </xf>
    <xf numFmtId="0" fontId="40" fillId="16" borderId="53" xfId="0" applyFont="1" applyFill="1" applyBorder="1" applyAlignment="1">
      <alignment horizontal="center" vertical="center" wrapText="1"/>
    </xf>
    <xf numFmtId="0" fontId="44" fillId="10" borderId="54" xfId="0" applyFont="1" applyFill="1" applyBorder="1" applyAlignment="1">
      <alignment horizontal="left"/>
    </xf>
    <xf numFmtId="164" fontId="44" fillId="10" borderId="6" xfId="0" applyNumberFormat="1" applyFont="1" applyFill="1" applyBorder="1" applyAlignment="1">
      <alignment horizontal="center" vertical="center"/>
    </xf>
    <xf numFmtId="164" fontId="44" fillId="4" borderId="55" xfId="0" applyNumberFormat="1" applyFont="1" applyFill="1" applyBorder="1" applyAlignment="1">
      <alignment horizontal="center"/>
    </xf>
    <xf numFmtId="164" fontId="44" fillId="10" borderId="6" xfId="0" quotePrefix="1" applyNumberFormat="1" applyFont="1" applyFill="1" applyBorder="1" applyAlignment="1">
      <alignment horizontal="center" vertical="center"/>
    </xf>
    <xf numFmtId="0" fontId="44" fillId="10" borderId="50" xfId="0" applyFont="1" applyFill="1" applyBorder="1" applyAlignment="1">
      <alignment horizontal="left"/>
    </xf>
    <xf numFmtId="164" fontId="44" fillId="10" borderId="0" xfId="0" applyNumberFormat="1" applyFont="1" applyFill="1" applyAlignment="1">
      <alignment horizontal="center" vertical="center"/>
    </xf>
    <xf numFmtId="164" fontId="44" fillId="4" borderId="53" xfId="0" applyNumberFormat="1" applyFont="1" applyFill="1" applyBorder="1" applyAlignment="1">
      <alignment horizontal="center"/>
    </xf>
    <xf numFmtId="164" fontId="41" fillId="10" borderId="0" xfId="0" applyNumberFormat="1" applyFont="1" applyFill="1"/>
    <xf numFmtId="164" fontId="40" fillId="9" borderId="0" xfId="0" applyNumberFormat="1" applyFont="1" applyFill="1"/>
    <xf numFmtId="0" fontId="44" fillId="4" borderId="50" xfId="0" applyFont="1" applyFill="1" applyBorder="1" applyAlignment="1">
      <alignment horizontal="left"/>
    </xf>
    <xf numFmtId="0" fontId="44" fillId="4" borderId="56" xfId="0" applyFont="1" applyFill="1" applyBorder="1" applyAlignment="1">
      <alignment horizontal="left"/>
    </xf>
    <xf numFmtId="164" fontId="44" fillId="10" borderId="57" xfId="0" applyNumberFormat="1" applyFont="1" applyFill="1" applyBorder="1" applyAlignment="1">
      <alignment horizontal="center" vertical="center"/>
    </xf>
    <xf numFmtId="164" fontId="44" fillId="0" borderId="57" xfId="0" applyNumberFormat="1" applyFont="1" applyBorder="1" applyAlignment="1">
      <alignment horizontal="center" vertical="center"/>
    </xf>
    <xf numFmtId="164" fontId="44" fillId="4" borderId="58" xfId="0" applyNumberFormat="1" applyFont="1" applyFill="1" applyBorder="1" applyAlignment="1">
      <alignment horizontal="center"/>
    </xf>
    <xf numFmtId="164" fontId="44" fillId="4" borderId="0" xfId="0" applyNumberFormat="1" applyFont="1" applyFill="1" applyAlignment="1">
      <alignment horizontal="center" vertical="center"/>
    </xf>
    <xf numFmtId="164" fontId="44" fillId="0" borderId="53" xfId="0" applyNumberFormat="1" applyFont="1" applyBorder="1" applyAlignment="1">
      <alignment horizontal="center"/>
    </xf>
    <xf numFmtId="0" fontId="44" fillId="10" borderId="56" xfId="0" applyFont="1" applyFill="1" applyBorder="1" applyAlignment="1">
      <alignment horizontal="left"/>
    </xf>
    <xf numFmtId="164" fontId="44" fillId="4" borderId="57" xfId="0" applyNumberFormat="1" applyFont="1" applyFill="1" applyBorder="1" applyAlignment="1">
      <alignment horizontal="center" vertical="center"/>
    </xf>
    <xf numFmtId="164" fontId="44" fillId="0" borderId="58" xfId="0" applyNumberFormat="1" applyFont="1" applyBorder="1" applyAlignment="1">
      <alignment horizontal="center"/>
    </xf>
    <xf numFmtId="0" fontId="44" fillId="4" borderId="50" xfId="0" applyFont="1" applyFill="1" applyBorder="1"/>
    <xf numFmtId="0" fontId="44" fillId="4" borderId="59" xfId="0" applyFont="1" applyFill="1" applyBorder="1"/>
    <xf numFmtId="164" fontId="44" fillId="0" borderId="60" xfId="0" applyNumberFormat="1" applyFont="1" applyBorder="1" applyAlignment="1">
      <alignment horizontal="center" vertical="center"/>
    </xf>
    <xf numFmtId="164" fontId="44" fillId="10" borderId="60" xfId="0" applyNumberFormat="1" applyFont="1" applyFill="1" applyBorder="1" applyAlignment="1">
      <alignment horizontal="center" vertical="center"/>
    </xf>
    <xf numFmtId="164" fontId="44" fillId="4" borderId="60" xfId="0" applyNumberFormat="1" applyFont="1" applyFill="1" applyBorder="1" applyAlignment="1">
      <alignment horizontal="center" vertical="center"/>
    </xf>
    <xf numFmtId="164" fontId="44" fillId="0" borderId="61" xfId="0" applyNumberFormat="1" applyFont="1" applyBorder="1" applyAlignment="1">
      <alignment horizontal="center"/>
    </xf>
    <xf numFmtId="0" fontId="39" fillId="0" borderId="50" xfId="0" applyFont="1" applyBorder="1" applyAlignment="1">
      <alignment horizontal="left" vertical="center"/>
    </xf>
    <xf numFmtId="0" fontId="39" fillId="0" borderId="53" xfId="0" applyFont="1" applyBorder="1" applyAlignment="1">
      <alignment horizontal="left" vertical="center" wrapText="1"/>
    </xf>
    <xf numFmtId="0" fontId="73" fillId="10" borderId="0" xfId="0" applyFont="1" applyFill="1"/>
    <xf numFmtId="0" fontId="74" fillId="10" borderId="0" xfId="0" applyFont="1" applyFill="1" applyAlignment="1">
      <alignment wrapText="1"/>
    </xf>
    <xf numFmtId="0" fontId="74" fillId="10" borderId="0" xfId="0" applyFont="1" applyFill="1"/>
    <xf numFmtId="0" fontId="39" fillId="0" borderId="50" xfId="0" applyFont="1" applyBorder="1" applyAlignment="1">
      <alignment vertical="center"/>
    </xf>
    <xf numFmtId="0" fontId="39" fillId="0" borderId="0" xfId="0" applyFont="1" applyAlignment="1">
      <alignment vertical="center"/>
    </xf>
    <xf numFmtId="0" fontId="39" fillId="0" borderId="53" xfId="0" applyFont="1" applyBorder="1" applyAlignment="1">
      <alignment vertical="center"/>
    </xf>
    <xf numFmtId="0" fontId="39" fillId="0" borderId="50" xfId="0" applyFont="1" applyBorder="1" applyAlignment="1">
      <alignment horizontal="left" vertical="center"/>
    </xf>
    <xf numFmtId="0" fontId="39" fillId="0" borderId="0" xfId="0" applyFont="1" applyAlignment="1">
      <alignment horizontal="left" vertical="center"/>
    </xf>
    <xf numFmtId="0" fontId="39" fillId="0" borderId="53" xfId="0" applyFont="1" applyBorder="1" applyAlignment="1">
      <alignment horizontal="left" vertical="center"/>
    </xf>
    <xf numFmtId="0" fontId="42" fillId="16" borderId="47" xfId="0" applyFont="1" applyFill="1" applyBorder="1" applyAlignment="1">
      <alignment horizontal="center"/>
    </xf>
    <xf numFmtId="0" fontId="42" fillId="16" borderId="48" xfId="0" applyFont="1" applyFill="1" applyBorder="1" applyAlignment="1">
      <alignment horizontal="center"/>
    </xf>
    <xf numFmtId="0" fontId="42" fillId="16" borderId="49" xfId="0" applyFont="1" applyFill="1" applyBorder="1" applyAlignment="1">
      <alignment horizontal="center"/>
    </xf>
    <xf numFmtId="0" fontId="40" fillId="16" borderId="51" xfId="0" applyFont="1" applyFill="1" applyBorder="1" applyAlignment="1">
      <alignment horizontal="center" vertical="center"/>
    </xf>
    <xf numFmtId="0" fontId="40" fillId="16" borderId="52" xfId="0" applyFont="1" applyFill="1" applyBorder="1" applyAlignment="1">
      <alignment horizontal="center" vertical="center"/>
    </xf>
    <xf numFmtId="0" fontId="39" fillId="0" borderId="50" xfId="0" applyFont="1" applyBorder="1" applyAlignment="1">
      <alignment horizontal="left" vertical="center" wrapText="1"/>
    </xf>
    <xf numFmtId="0" fontId="39" fillId="0" borderId="0" xfId="0" applyFont="1" applyAlignment="1">
      <alignment horizontal="left" vertical="center" wrapText="1"/>
    </xf>
    <xf numFmtId="0" fontId="39" fillId="0" borderId="53" xfId="0" applyFont="1" applyBorder="1" applyAlignment="1">
      <alignment horizontal="left" vertical="center" wrapText="1"/>
    </xf>
    <xf numFmtId="0" fontId="39" fillId="0" borderId="59" xfId="0" applyFont="1" applyBorder="1" applyAlignment="1">
      <alignment vertical="center" wrapText="1"/>
    </xf>
    <xf numFmtId="0" fontId="39" fillId="0" borderId="60" xfId="0" applyFont="1" applyBorder="1" applyAlignment="1">
      <alignment vertical="center" wrapText="1"/>
    </xf>
    <xf numFmtId="0" fontId="39" fillId="0" borderId="61" xfId="0" applyFont="1" applyBorder="1" applyAlignment="1">
      <alignment vertical="center" wrapText="1"/>
    </xf>
    <xf numFmtId="0" fontId="39" fillId="0" borderId="50" xfId="0" quotePrefix="1" applyFont="1" applyBorder="1" applyAlignment="1">
      <alignment horizontal="left" vertical="center"/>
    </xf>
    <xf numFmtId="0" fontId="39" fillId="0" borderId="50" xfId="0" applyFont="1" applyBorder="1" applyAlignment="1">
      <alignment vertical="center" wrapText="1"/>
    </xf>
    <xf numFmtId="0" fontId="39" fillId="0" borderId="0" xfId="0" applyFont="1" applyAlignment="1">
      <alignment vertical="center" wrapText="1"/>
    </xf>
    <xf numFmtId="0" fontId="39" fillId="0" borderId="53" xfId="0" applyFont="1" applyBorder="1" applyAlignment="1">
      <alignment vertical="center" wrapText="1"/>
    </xf>
    <xf numFmtId="0" fontId="50" fillId="0" borderId="10" xfId="0" applyFont="1" applyBorder="1" applyAlignment="1">
      <alignment horizontal="right"/>
    </xf>
  </cellXfs>
  <cellStyles count="53">
    <cellStyle name="Accent1" xfId="51" builtinId="29"/>
    <cellStyle name="Comma 2" xfId="11" xr:uid="{01FDD620-EE3B-4AA3-9AE2-98F5F6BD1CA4}"/>
    <cellStyle name="Comma 2 2" xfId="32" xr:uid="{4BCFF4F6-788E-4976-BC62-381F71CD2763}"/>
    <cellStyle name="Comma 3" xfId="13" xr:uid="{430DF9D6-3611-45B1-971F-21CB1F880430}"/>
    <cellStyle name="Comma 3 2" xfId="34" xr:uid="{C5F9CF47-9FA2-477E-B554-FA49BCC0601C}"/>
    <cellStyle name="FTI Normal 2" xfId="16" xr:uid="{1529C4C1-4614-4CB8-81E7-7FC4FDA38E76}"/>
    <cellStyle name="FTI Table Heading" xfId="15" xr:uid="{75CC6013-1608-4AA0-A300-617802A183FF}"/>
    <cellStyle name="Hyperlink" xfId="47" builtinId="8"/>
    <cellStyle name="Hyperlink 2" xfId="18" xr:uid="{3E92C88C-837B-4A24-BA9F-7CFFCB43B285}"/>
    <cellStyle name="Hyperlink 3" xfId="45" xr:uid="{70EF33EE-CA39-43C5-9487-B7A994E58F4F}"/>
    <cellStyle name="Input" xfId="3" builtinId="20"/>
    <cellStyle name="Input 2" xfId="9" xr:uid="{F4664DAD-CB2A-4B6E-AF17-0C69422B8BFA}"/>
    <cellStyle name="Normal" xfId="0" builtinId="0"/>
    <cellStyle name="Normal 10" xfId="44" xr:uid="{A2048D16-E276-4CB3-9978-3D0A454F25DE}"/>
    <cellStyle name="Normal 11" xfId="52" xr:uid="{CED99F70-497F-4736-B9D0-46357524BF10}"/>
    <cellStyle name="Normal 2" xfId="4" xr:uid="{08A583B8-7FD6-4724-9EEC-0B1447C23391}"/>
    <cellStyle name="Normal 2 2" xfId="5" xr:uid="{72504A67-5D96-48AD-AEE4-6D2D29BC369F}"/>
    <cellStyle name="Normal 2 2 2" xfId="22" xr:uid="{0A49AE56-0872-4982-8B40-D78419DBE9CF}"/>
    <cellStyle name="Normal 2 2 2 2" xfId="38" xr:uid="{6661DFB0-962C-4A2C-B891-DA62F84966DE}"/>
    <cellStyle name="Normal 2 2 3" xfId="25" xr:uid="{9BFE7B33-A4E1-4D73-A228-894A7D704F9E}"/>
    <cellStyle name="Normal 2 2 3 2" xfId="40" xr:uid="{1D4DD789-2127-4FB2-A2B2-38DC5F7E12AF}"/>
    <cellStyle name="Normal 2 2 4" xfId="27" xr:uid="{C0020C0B-D9CD-4EA2-A7DD-9C1F90C3EAC4}"/>
    <cellStyle name="Normal 2 2 4 2" xfId="42" xr:uid="{6119AB06-D97E-4F35-963B-83CB53D9F6F8}"/>
    <cellStyle name="Normal 2 2 5" xfId="30" xr:uid="{CB7E2245-4913-4D17-9D8D-EF9D29747EA0}"/>
    <cellStyle name="Normal 2 3" xfId="7" xr:uid="{D6BC7080-C4BF-4AEF-8E13-8D71698FA534}"/>
    <cellStyle name="Normal 2 4" xfId="29" xr:uid="{28898E54-05E4-443C-9A5B-661ED3D94E7E}"/>
    <cellStyle name="Normal 3" xfId="8" xr:uid="{5BCC562C-C724-4566-92A8-9A510C58B499}"/>
    <cellStyle name="Normal 3 2" xfId="10" xr:uid="{DBA1D3BB-D4A3-4990-A4E0-F99BFCE2EDA3}"/>
    <cellStyle name="Normal 3 2 2" xfId="48" xr:uid="{030EFD6B-2437-41E2-B5D2-7A6D25DB1F50}"/>
    <cellStyle name="Normal 3 3" xfId="23" xr:uid="{584EE3FC-DDD8-4BB0-84C5-FBBEAD1C3915}"/>
    <cellStyle name="Normal 4" xfId="12" xr:uid="{E98FD7FB-1DEB-41FC-A5A5-4BBA5B17EE45}"/>
    <cellStyle name="Normal 4 2" xfId="33" xr:uid="{12B37184-70C5-4F82-B845-752C79F15922}"/>
    <cellStyle name="Normal 5" xfId="17" xr:uid="{3B6437AD-00D8-4303-AAC8-A916BA45D250}"/>
    <cellStyle name="Normal 6" xfId="20" xr:uid="{83001CF6-3619-4A37-B359-52E0128F0D17}"/>
    <cellStyle name="Normal 6 2" xfId="36" xr:uid="{0052AD3F-14A7-4C78-972E-A46BA6CACE96}"/>
    <cellStyle name="Normal 7" xfId="2" xr:uid="{0DD7E52C-FB1A-4B1B-BD5E-CE17B7B4D858}"/>
    <cellStyle name="Normal 8" xfId="21" xr:uid="{EE3E739F-F790-4CF6-856E-26553C1D59A1}"/>
    <cellStyle name="Normal 8 2" xfId="37" xr:uid="{5B58EC1A-1619-4C0B-BF9F-95871D1CB3AE}"/>
    <cellStyle name="Normal 9" xfId="24" xr:uid="{85096BB5-7511-4B2A-A941-2DDFF52AFA3D}"/>
    <cellStyle name="Normal 9 2" xfId="39" xr:uid="{A2EB4588-6923-48D2-ACD8-FA0E2FCE6B86}"/>
    <cellStyle name="Note" xfId="50" builtinId="10"/>
    <cellStyle name="Note 2" xfId="14" xr:uid="{F3AC2603-9E11-4CCF-9EE7-625F376E18D0}"/>
    <cellStyle name="Note 2 2" xfId="35" xr:uid="{8790AB97-1303-4146-B289-A761B684CE90}"/>
    <cellStyle name="Output" xfId="49" builtinId="21"/>
    <cellStyle name="Percent" xfId="1" builtinId="5"/>
    <cellStyle name="Percent 2" xfId="6" xr:uid="{B4A0FF6B-3615-43E5-A3E8-7C9B84F58B8E}"/>
    <cellStyle name="Percent 2 2" xfId="31" xr:uid="{3D10B0ED-928B-45C9-9A46-E0A36BDC6D4F}"/>
    <cellStyle name="Percent 3" xfId="19" xr:uid="{AB4C3D5C-4956-4029-A1D0-A61B18D7A738}"/>
    <cellStyle name="Percent 4" xfId="26" xr:uid="{BFE920D3-1F76-491B-BCAA-58282D77E908}"/>
    <cellStyle name="Percent 4 2" xfId="41" xr:uid="{9236EDF3-3278-4150-9981-E00B44A9AD96}"/>
    <cellStyle name="Percent 5" xfId="28" xr:uid="{C82CC853-5F47-484A-9D3A-79D2E438F768}"/>
    <cellStyle name="Percent 5 2" xfId="43" xr:uid="{3E6E9FE1-803F-46A1-9C9B-EAEDCC2C942C}"/>
    <cellStyle name="Percent 6" xfId="46" xr:uid="{2A1063FE-1EC1-41EF-B038-05C2EC932BFA}"/>
  </cellStyles>
  <dxfs count="1">
    <dxf>
      <font>
        <color rgb="FF9C0006"/>
      </font>
      <fill>
        <patternFill>
          <bgColor rgb="FFFFC7CE"/>
        </patternFill>
      </fill>
    </dxf>
  </dxfs>
  <tableStyles count="1" defaultTableStyle="TableStyleMedium2" defaultPivotStyle="PivotStyleLight16">
    <tableStyle name="Invisible" pivot="0" table="0" count="0" xr9:uid="{E5CE7429-957F-4D96-9507-915384152F6C}"/>
  </tableStyles>
  <colors>
    <mruColors>
      <color rgb="FF0000FF"/>
      <color rgb="FFFFE697"/>
      <color rgb="FF983F4A"/>
      <color rgb="FF0037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200"/>
              <a:t>Pre-tax WACC at different levels of notional gearing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l-GR"/>
        </a:p>
      </c:txPr>
    </c:title>
    <c:autoTitleDeleted val="0"/>
    <c:plotArea>
      <c:layout/>
      <c:scatterChart>
        <c:scatterStyle val="lineMarker"/>
        <c:varyColors val="0"/>
        <c:ser>
          <c:idx val="1"/>
          <c:order val="0"/>
          <c:tx>
            <c:strRef>
              <c:f>'WACC calculator'!$C$97</c:f>
              <c:strCache>
                <c:ptCount val="1"/>
                <c:pt idx="0">
                  <c:v>High</c:v>
                </c:pt>
              </c:strCache>
            </c:strRef>
          </c:tx>
          <c:spPr>
            <a:ln w="25400" cap="rnd">
              <a:noFill/>
              <a:round/>
            </a:ln>
            <a:effectLst/>
          </c:spPr>
          <c:marker>
            <c:symbol val="circle"/>
            <c:size val="5"/>
            <c:spPr>
              <a:solidFill>
                <a:schemeClr val="accent2"/>
              </a:solidFill>
              <a:ln w="9525">
                <a:solidFill>
                  <a:schemeClr val="accent2"/>
                </a:solidFill>
              </a:ln>
              <a:effectLst/>
            </c:spPr>
          </c:marker>
          <c:xVal>
            <c:numRef>
              <c:f>'WACC calculator'!$B$98:$B$106</c:f>
              <c:numCache>
                <c:formatCode>0%</c:formatCode>
                <c:ptCount val="9"/>
                <c:pt idx="0">
                  <c:v>0.4</c:v>
                </c:pt>
                <c:pt idx="1">
                  <c:v>0.45</c:v>
                </c:pt>
                <c:pt idx="2">
                  <c:v>0.5</c:v>
                </c:pt>
                <c:pt idx="3">
                  <c:v>0.55000000000000004</c:v>
                </c:pt>
                <c:pt idx="4">
                  <c:v>0.60000000000000009</c:v>
                </c:pt>
                <c:pt idx="5">
                  <c:v>0.65000000000000013</c:v>
                </c:pt>
                <c:pt idx="6">
                  <c:v>0.70000000000000018</c:v>
                </c:pt>
                <c:pt idx="7">
                  <c:v>0.75000000000000022</c:v>
                </c:pt>
                <c:pt idx="8">
                  <c:v>0.80000000000000027</c:v>
                </c:pt>
              </c:numCache>
            </c:numRef>
          </c:xVal>
          <c:yVal>
            <c:numRef>
              <c:f>'WACC calculator'!$C$98:$C$106</c:f>
              <c:numCache>
                <c:formatCode>0.00%</c:formatCode>
                <c:ptCount val="9"/>
                <c:pt idx="0">
                  <c:v>6.5317002798852219E-2</c:v>
                </c:pt>
                <c:pt idx="1">
                  <c:v>6.5182334766614419E-2</c:v>
                </c:pt>
                <c:pt idx="2">
                  <c:v>6.5047666734376619E-2</c:v>
                </c:pt>
                <c:pt idx="3">
                  <c:v>6.4912998702138819E-2</c:v>
                </c:pt>
                <c:pt idx="4">
                  <c:v>6.4778330669901019E-2</c:v>
                </c:pt>
                <c:pt idx="5">
                  <c:v>6.4643662637663232E-2</c:v>
                </c:pt>
                <c:pt idx="6">
                  <c:v>6.4508994605425418E-2</c:v>
                </c:pt>
                <c:pt idx="7">
                  <c:v>6.4374326573187632E-2</c:v>
                </c:pt>
                <c:pt idx="8">
                  <c:v>6.4239658540949832E-2</c:v>
                </c:pt>
              </c:numCache>
            </c:numRef>
          </c:yVal>
          <c:smooth val="0"/>
          <c:extLst>
            <c:ext xmlns:c16="http://schemas.microsoft.com/office/drawing/2014/chart" uri="{C3380CC4-5D6E-409C-BE32-E72D297353CC}">
              <c16:uniqueId val="{00000001-4CEA-40DD-9A97-576042B89B77}"/>
            </c:ext>
          </c:extLst>
        </c:ser>
        <c:ser>
          <c:idx val="2"/>
          <c:order val="1"/>
          <c:tx>
            <c:strRef>
              <c:f>'WACC calculator'!$D$97</c:f>
              <c:strCache>
                <c:ptCount val="1"/>
                <c:pt idx="0">
                  <c:v>Low</c:v>
                </c:pt>
              </c:strCache>
            </c:strRef>
          </c:tx>
          <c:spPr>
            <a:ln w="25400" cap="rnd">
              <a:noFill/>
              <a:round/>
            </a:ln>
            <a:effectLst/>
          </c:spPr>
          <c:marker>
            <c:symbol val="circle"/>
            <c:size val="5"/>
            <c:spPr>
              <a:solidFill>
                <a:schemeClr val="accent3"/>
              </a:solidFill>
              <a:ln w="9525">
                <a:solidFill>
                  <a:schemeClr val="accent3"/>
                </a:solidFill>
              </a:ln>
              <a:effectLst/>
            </c:spPr>
          </c:marker>
          <c:xVal>
            <c:numRef>
              <c:f>'WACC calculator'!$B$98:$B$106</c:f>
              <c:numCache>
                <c:formatCode>0%</c:formatCode>
                <c:ptCount val="9"/>
                <c:pt idx="0">
                  <c:v>0.4</c:v>
                </c:pt>
                <c:pt idx="1">
                  <c:v>0.45</c:v>
                </c:pt>
                <c:pt idx="2">
                  <c:v>0.5</c:v>
                </c:pt>
                <c:pt idx="3">
                  <c:v>0.55000000000000004</c:v>
                </c:pt>
                <c:pt idx="4">
                  <c:v>0.60000000000000009</c:v>
                </c:pt>
                <c:pt idx="5">
                  <c:v>0.65000000000000013</c:v>
                </c:pt>
                <c:pt idx="6">
                  <c:v>0.70000000000000018</c:v>
                </c:pt>
                <c:pt idx="7">
                  <c:v>0.75000000000000022</c:v>
                </c:pt>
                <c:pt idx="8">
                  <c:v>0.80000000000000027</c:v>
                </c:pt>
              </c:numCache>
            </c:numRef>
          </c:xVal>
          <c:yVal>
            <c:numRef>
              <c:f>'WACC calculator'!$D$98:$D$106</c:f>
              <c:numCache>
                <c:formatCode>0.00%</c:formatCode>
                <c:ptCount val="9"/>
                <c:pt idx="0">
                  <c:v>5.351260878191514E-2</c:v>
                </c:pt>
                <c:pt idx="1">
                  <c:v>5.3091615038858904E-2</c:v>
                </c:pt>
                <c:pt idx="2">
                  <c:v>5.2670621295802689E-2</c:v>
                </c:pt>
                <c:pt idx="3">
                  <c:v>5.2249627552746453E-2</c:v>
                </c:pt>
                <c:pt idx="4">
                  <c:v>5.1828633809690224E-2</c:v>
                </c:pt>
                <c:pt idx="5">
                  <c:v>5.1407640066633994E-2</c:v>
                </c:pt>
                <c:pt idx="6">
                  <c:v>5.0986646323577772E-2</c:v>
                </c:pt>
                <c:pt idx="7">
                  <c:v>5.056565258052155E-2</c:v>
                </c:pt>
                <c:pt idx="8">
                  <c:v>5.0144658837465314E-2</c:v>
                </c:pt>
              </c:numCache>
            </c:numRef>
          </c:yVal>
          <c:smooth val="0"/>
          <c:extLst>
            <c:ext xmlns:c16="http://schemas.microsoft.com/office/drawing/2014/chart" uri="{C3380CC4-5D6E-409C-BE32-E72D297353CC}">
              <c16:uniqueId val="{00000002-4CEA-40DD-9A97-576042B89B77}"/>
            </c:ext>
          </c:extLst>
        </c:ser>
        <c:ser>
          <c:idx val="0"/>
          <c:order val="2"/>
          <c:tx>
            <c:strRef>
              <c:f>'WACC calculator'!$E$97</c:f>
              <c:strCache>
                <c:ptCount val="1"/>
                <c:pt idx="0">
                  <c:v>Midpoint</c:v>
                </c:pt>
              </c:strCache>
            </c:strRef>
          </c:tx>
          <c:spPr>
            <a:ln w="25400" cap="rnd">
              <a:noFill/>
              <a:round/>
            </a:ln>
            <a:effectLst/>
          </c:spPr>
          <c:marker>
            <c:symbol val="circle"/>
            <c:size val="5"/>
            <c:spPr>
              <a:solidFill>
                <a:srgbClr val="E0503D"/>
              </a:solidFill>
              <a:ln w="9525">
                <a:solidFill>
                  <a:srgbClr val="E0503D"/>
                </a:solidFill>
              </a:ln>
              <a:effectLst/>
            </c:spPr>
          </c:marker>
          <c:xVal>
            <c:numRef>
              <c:f>'WACC calculator'!$B$98:$B$106</c:f>
              <c:numCache>
                <c:formatCode>0%</c:formatCode>
                <c:ptCount val="9"/>
                <c:pt idx="0">
                  <c:v>0.4</c:v>
                </c:pt>
                <c:pt idx="1">
                  <c:v>0.45</c:v>
                </c:pt>
                <c:pt idx="2">
                  <c:v>0.5</c:v>
                </c:pt>
                <c:pt idx="3">
                  <c:v>0.55000000000000004</c:v>
                </c:pt>
                <c:pt idx="4">
                  <c:v>0.60000000000000009</c:v>
                </c:pt>
                <c:pt idx="5">
                  <c:v>0.65000000000000013</c:v>
                </c:pt>
                <c:pt idx="6">
                  <c:v>0.70000000000000018</c:v>
                </c:pt>
                <c:pt idx="7">
                  <c:v>0.75000000000000022</c:v>
                </c:pt>
                <c:pt idx="8">
                  <c:v>0.80000000000000027</c:v>
                </c:pt>
              </c:numCache>
            </c:numRef>
          </c:xVal>
          <c:yVal>
            <c:numRef>
              <c:f>'WACC calculator'!$E$98:$E$106</c:f>
              <c:numCache>
                <c:formatCode>0.00%</c:formatCode>
                <c:ptCount val="9"/>
                <c:pt idx="0">
                  <c:v>5.9414805790383676E-2</c:v>
                </c:pt>
                <c:pt idx="1">
                  <c:v>5.9136974902736658E-2</c:v>
                </c:pt>
                <c:pt idx="2">
                  <c:v>5.8859144015089654E-2</c:v>
                </c:pt>
                <c:pt idx="3">
                  <c:v>5.8581313127442636E-2</c:v>
                </c:pt>
                <c:pt idx="4">
                  <c:v>5.8303482239795618E-2</c:v>
                </c:pt>
                <c:pt idx="5">
                  <c:v>5.8025651352148613E-2</c:v>
                </c:pt>
                <c:pt idx="6">
                  <c:v>5.7747820464501595E-2</c:v>
                </c:pt>
                <c:pt idx="7">
                  <c:v>5.7469989576854591E-2</c:v>
                </c:pt>
                <c:pt idx="8">
                  <c:v>5.7192158689207573E-2</c:v>
                </c:pt>
              </c:numCache>
            </c:numRef>
          </c:yVal>
          <c:smooth val="0"/>
          <c:extLst>
            <c:ext xmlns:c16="http://schemas.microsoft.com/office/drawing/2014/chart" uri="{C3380CC4-5D6E-409C-BE32-E72D297353CC}">
              <c16:uniqueId val="{0000000C-4CEA-40DD-9A97-576042B89B77}"/>
            </c:ext>
          </c:extLst>
        </c:ser>
        <c:dLbls>
          <c:showLegendKey val="0"/>
          <c:showVal val="0"/>
          <c:showCatName val="0"/>
          <c:showSerName val="0"/>
          <c:showPercent val="0"/>
          <c:showBubbleSize val="0"/>
        </c:dLbls>
        <c:axId val="1146384367"/>
        <c:axId val="1146385807"/>
      </c:scatterChart>
      <c:valAx>
        <c:axId val="1146384367"/>
        <c:scaling>
          <c:orientation val="minMax"/>
          <c:max val="0.82000000000000006"/>
          <c:min val="0.35000000000000003"/>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solidFill>
                      <a:sysClr val="windowText" lastClr="000000"/>
                    </a:solidFill>
                  </a:rPr>
                  <a:t>Notional Gearing</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l-GR"/>
            </a:p>
          </c:txPr>
        </c:title>
        <c:numFmt formatCode="0%"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l-GR"/>
          </a:p>
        </c:txPr>
        <c:crossAx val="1146385807"/>
        <c:crosses val="autoZero"/>
        <c:crossBetween val="midCat"/>
        <c:majorUnit val="5.000000000000001E-2"/>
      </c:valAx>
      <c:valAx>
        <c:axId val="1146385807"/>
        <c:scaling>
          <c:orientation val="minMax"/>
          <c:max val="6.6000000000000017E-2"/>
          <c:min val="4.8000000000000008E-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solidFill>
                      <a:sysClr val="windowText" lastClr="000000"/>
                    </a:solidFill>
                  </a:rPr>
                  <a:t>Pre-tax WACC</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l-GR"/>
            </a:p>
          </c:txPr>
        </c:title>
        <c:numFmt formatCode="0.00%" sourceLinked="1"/>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l-GR"/>
          </a:p>
        </c:txPr>
        <c:crossAx val="1146384367"/>
        <c:crosses val="autoZero"/>
        <c:crossBetween val="midCat"/>
        <c:majorUnit val="2.0000000000000005E-3"/>
      </c:valAx>
      <c:spPr>
        <a:noFill/>
        <a:ln>
          <a:noFill/>
        </a:ln>
        <a:effectLst/>
      </c:spPr>
    </c:plotArea>
    <c:legend>
      <c:legendPos val="b"/>
      <c:legendEntry>
        <c:idx val="0"/>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l-GR"/>
          </a:p>
        </c:txPr>
      </c:legendEntry>
      <c:legendEntry>
        <c:idx val="1"/>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l-GR"/>
          </a:p>
        </c:txPr>
      </c:legendEntry>
      <c:legendEntry>
        <c:idx val="2"/>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l-GR"/>
          </a:p>
        </c:txPr>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l-G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l-G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200"/>
              <a:t>Vanilla WACC at different levels of notional gearing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l-GR"/>
        </a:p>
      </c:txPr>
    </c:title>
    <c:autoTitleDeleted val="0"/>
    <c:plotArea>
      <c:layout/>
      <c:scatterChart>
        <c:scatterStyle val="lineMarker"/>
        <c:varyColors val="0"/>
        <c:ser>
          <c:idx val="1"/>
          <c:order val="0"/>
          <c:tx>
            <c:strRef>
              <c:f>'WACC calculator'!$F$97</c:f>
              <c:strCache>
                <c:ptCount val="1"/>
                <c:pt idx="0">
                  <c:v>High</c:v>
                </c:pt>
              </c:strCache>
            </c:strRef>
          </c:tx>
          <c:spPr>
            <a:ln w="25400" cap="rnd">
              <a:noFill/>
              <a:round/>
            </a:ln>
            <a:effectLst/>
          </c:spPr>
          <c:marker>
            <c:symbol val="circle"/>
            <c:size val="5"/>
            <c:spPr>
              <a:solidFill>
                <a:schemeClr val="accent2"/>
              </a:solidFill>
              <a:ln w="9525">
                <a:solidFill>
                  <a:schemeClr val="accent2"/>
                </a:solidFill>
              </a:ln>
              <a:effectLst/>
            </c:spPr>
          </c:marker>
          <c:xVal>
            <c:numRef>
              <c:f>'WACC calculator'!$B$98:$B$106</c:f>
              <c:numCache>
                <c:formatCode>0%</c:formatCode>
                <c:ptCount val="9"/>
                <c:pt idx="0">
                  <c:v>0.4</c:v>
                </c:pt>
                <c:pt idx="1">
                  <c:v>0.45</c:v>
                </c:pt>
                <c:pt idx="2">
                  <c:v>0.5</c:v>
                </c:pt>
                <c:pt idx="3">
                  <c:v>0.55000000000000004</c:v>
                </c:pt>
                <c:pt idx="4">
                  <c:v>0.60000000000000009</c:v>
                </c:pt>
                <c:pt idx="5">
                  <c:v>0.65000000000000013</c:v>
                </c:pt>
                <c:pt idx="6">
                  <c:v>0.70000000000000018</c:v>
                </c:pt>
                <c:pt idx="7">
                  <c:v>0.75000000000000022</c:v>
                </c:pt>
                <c:pt idx="8">
                  <c:v>0.80000000000000027</c:v>
                </c:pt>
              </c:numCache>
            </c:numRef>
          </c:xVal>
          <c:yVal>
            <c:numRef>
              <c:f>'WACC calculator'!$F$98:$F$106</c:f>
              <c:numCache>
                <c:formatCode>0.00%</c:formatCode>
                <c:ptCount val="9"/>
                <c:pt idx="0">
                  <c:v>5.2124894195780098E-2</c:v>
                </c:pt>
                <c:pt idx="1">
                  <c:v>5.2416035933681868E-2</c:v>
                </c:pt>
                <c:pt idx="2">
                  <c:v>5.270717767158363E-2</c:v>
                </c:pt>
                <c:pt idx="3">
                  <c:v>5.2998319409485399E-2</c:v>
                </c:pt>
                <c:pt idx="4">
                  <c:v>5.3289461147387168E-2</c:v>
                </c:pt>
                <c:pt idx="5">
                  <c:v>5.3580602885288944E-2</c:v>
                </c:pt>
                <c:pt idx="6">
                  <c:v>5.38717446231907E-2</c:v>
                </c:pt>
                <c:pt idx="7">
                  <c:v>5.4162886361092476E-2</c:v>
                </c:pt>
                <c:pt idx="8">
                  <c:v>5.4454028098994245E-2</c:v>
                </c:pt>
              </c:numCache>
            </c:numRef>
          </c:yVal>
          <c:smooth val="0"/>
          <c:extLst>
            <c:ext xmlns:c16="http://schemas.microsoft.com/office/drawing/2014/chart" uri="{C3380CC4-5D6E-409C-BE32-E72D297353CC}">
              <c16:uniqueId val="{00000000-15E7-4F16-BD78-CAB86C6CC78C}"/>
            </c:ext>
          </c:extLst>
        </c:ser>
        <c:ser>
          <c:idx val="2"/>
          <c:order val="1"/>
          <c:tx>
            <c:strRef>
              <c:f>'WACC calculator'!$G$97</c:f>
              <c:strCache>
                <c:ptCount val="1"/>
                <c:pt idx="0">
                  <c:v>Low</c:v>
                </c:pt>
              </c:strCache>
            </c:strRef>
          </c:tx>
          <c:spPr>
            <a:ln w="25400" cap="rnd">
              <a:noFill/>
              <a:round/>
            </a:ln>
            <a:effectLst/>
          </c:spPr>
          <c:marker>
            <c:symbol val="circle"/>
            <c:size val="5"/>
            <c:spPr>
              <a:solidFill>
                <a:schemeClr val="accent3"/>
              </a:solidFill>
              <a:ln w="9525">
                <a:solidFill>
                  <a:schemeClr val="accent3"/>
                </a:solidFill>
              </a:ln>
              <a:effectLst/>
            </c:spPr>
          </c:marker>
          <c:xVal>
            <c:numRef>
              <c:f>'WACC calculator'!$B$98:$B$106</c:f>
              <c:numCache>
                <c:formatCode>0%</c:formatCode>
                <c:ptCount val="9"/>
                <c:pt idx="0">
                  <c:v>0.4</c:v>
                </c:pt>
                <c:pt idx="1">
                  <c:v>0.45</c:v>
                </c:pt>
                <c:pt idx="2">
                  <c:v>0.5</c:v>
                </c:pt>
                <c:pt idx="3">
                  <c:v>0.55000000000000004</c:v>
                </c:pt>
                <c:pt idx="4">
                  <c:v>0.60000000000000009</c:v>
                </c:pt>
                <c:pt idx="5">
                  <c:v>0.65000000000000013</c:v>
                </c:pt>
                <c:pt idx="6">
                  <c:v>0.70000000000000018</c:v>
                </c:pt>
                <c:pt idx="7">
                  <c:v>0.75000000000000022</c:v>
                </c:pt>
                <c:pt idx="8">
                  <c:v>0.80000000000000027</c:v>
                </c:pt>
              </c:numCache>
            </c:numRef>
          </c:xVal>
          <c:yVal>
            <c:numRef>
              <c:f>'WACC calculator'!$G$98:$G$106</c:f>
              <c:numCache>
                <c:formatCode>0.00%</c:formatCode>
                <c:ptCount val="9"/>
                <c:pt idx="0">
                  <c:v>4.3271598683077291E-2</c:v>
                </c:pt>
                <c:pt idx="1">
                  <c:v>4.3347996137865233E-2</c:v>
                </c:pt>
                <c:pt idx="2">
                  <c:v>4.3424393592653182E-2</c:v>
                </c:pt>
                <c:pt idx="3">
                  <c:v>4.3500791047441117E-2</c:v>
                </c:pt>
                <c:pt idx="4">
                  <c:v>4.3577188502229067E-2</c:v>
                </c:pt>
                <c:pt idx="5">
                  <c:v>4.3653585957017016E-2</c:v>
                </c:pt>
                <c:pt idx="6">
                  <c:v>4.3729983411804965E-2</c:v>
                </c:pt>
                <c:pt idx="7">
                  <c:v>4.3806380866592914E-2</c:v>
                </c:pt>
                <c:pt idx="8">
                  <c:v>4.3882778321380857E-2</c:v>
                </c:pt>
              </c:numCache>
            </c:numRef>
          </c:yVal>
          <c:smooth val="0"/>
          <c:extLst>
            <c:ext xmlns:c16="http://schemas.microsoft.com/office/drawing/2014/chart" uri="{C3380CC4-5D6E-409C-BE32-E72D297353CC}">
              <c16:uniqueId val="{00000001-15E7-4F16-BD78-CAB86C6CC78C}"/>
            </c:ext>
          </c:extLst>
        </c:ser>
        <c:ser>
          <c:idx val="0"/>
          <c:order val="2"/>
          <c:tx>
            <c:strRef>
              <c:f>'WACC calculator'!$H$97</c:f>
              <c:strCache>
                <c:ptCount val="1"/>
                <c:pt idx="0">
                  <c:v>Midpoint</c:v>
                </c:pt>
              </c:strCache>
            </c:strRef>
          </c:tx>
          <c:spPr>
            <a:ln w="25400" cap="rnd">
              <a:noFill/>
              <a:round/>
            </a:ln>
            <a:effectLst/>
          </c:spPr>
          <c:marker>
            <c:symbol val="circle"/>
            <c:size val="5"/>
            <c:spPr>
              <a:solidFill>
                <a:srgbClr val="E0503D"/>
              </a:solidFill>
              <a:ln w="9525">
                <a:solidFill>
                  <a:srgbClr val="E0503D"/>
                </a:solidFill>
              </a:ln>
              <a:effectLst/>
            </c:spPr>
          </c:marker>
          <c:xVal>
            <c:numRef>
              <c:f>'WACC calculator'!$B$98:$B$106</c:f>
              <c:numCache>
                <c:formatCode>0%</c:formatCode>
                <c:ptCount val="9"/>
                <c:pt idx="0">
                  <c:v>0.4</c:v>
                </c:pt>
                <c:pt idx="1">
                  <c:v>0.45</c:v>
                </c:pt>
                <c:pt idx="2">
                  <c:v>0.5</c:v>
                </c:pt>
                <c:pt idx="3">
                  <c:v>0.55000000000000004</c:v>
                </c:pt>
                <c:pt idx="4">
                  <c:v>0.60000000000000009</c:v>
                </c:pt>
                <c:pt idx="5">
                  <c:v>0.65000000000000013</c:v>
                </c:pt>
                <c:pt idx="6">
                  <c:v>0.70000000000000018</c:v>
                </c:pt>
                <c:pt idx="7">
                  <c:v>0.75000000000000022</c:v>
                </c:pt>
                <c:pt idx="8">
                  <c:v>0.80000000000000027</c:v>
                </c:pt>
              </c:numCache>
            </c:numRef>
          </c:xVal>
          <c:yVal>
            <c:numRef>
              <c:f>'WACC calculator'!$H$98:$H$106</c:f>
              <c:numCache>
                <c:formatCode>0.00%</c:formatCode>
                <c:ptCount val="9"/>
                <c:pt idx="0">
                  <c:v>4.7698246439428695E-2</c:v>
                </c:pt>
                <c:pt idx="1">
                  <c:v>4.788201603577355E-2</c:v>
                </c:pt>
                <c:pt idx="2">
                  <c:v>4.8065785632118406E-2</c:v>
                </c:pt>
                <c:pt idx="3">
                  <c:v>4.8249555228463262E-2</c:v>
                </c:pt>
                <c:pt idx="4">
                  <c:v>4.8433324824808117E-2</c:v>
                </c:pt>
                <c:pt idx="5">
                  <c:v>4.861709442115298E-2</c:v>
                </c:pt>
                <c:pt idx="6">
                  <c:v>4.8800864017497836E-2</c:v>
                </c:pt>
                <c:pt idx="7">
                  <c:v>4.8984633613842699E-2</c:v>
                </c:pt>
                <c:pt idx="8">
                  <c:v>4.9168403210187547E-2</c:v>
                </c:pt>
              </c:numCache>
            </c:numRef>
          </c:yVal>
          <c:smooth val="0"/>
          <c:extLst>
            <c:ext xmlns:c16="http://schemas.microsoft.com/office/drawing/2014/chart" uri="{C3380CC4-5D6E-409C-BE32-E72D297353CC}">
              <c16:uniqueId val="{00000002-15E7-4F16-BD78-CAB86C6CC78C}"/>
            </c:ext>
          </c:extLst>
        </c:ser>
        <c:dLbls>
          <c:showLegendKey val="0"/>
          <c:showVal val="0"/>
          <c:showCatName val="0"/>
          <c:showSerName val="0"/>
          <c:showPercent val="0"/>
          <c:showBubbleSize val="0"/>
        </c:dLbls>
        <c:axId val="1146384367"/>
        <c:axId val="1146385807"/>
      </c:scatterChart>
      <c:valAx>
        <c:axId val="1146384367"/>
        <c:scaling>
          <c:orientation val="minMax"/>
          <c:max val="0.82000000000000006"/>
          <c:min val="0.35000000000000003"/>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solidFill>
                      <a:sysClr val="windowText" lastClr="000000"/>
                    </a:solidFill>
                  </a:rPr>
                  <a:t>Notional Gearing</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l-GR"/>
            </a:p>
          </c:txPr>
        </c:title>
        <c:numFmt formatCode="0%" sourceLinked="1"/>
        <c:majorTickMark val="none"/>
        <c:minorTickMark val="none"/>
        <c:tickLblPos val="nextTo"/>
        <c:spPr>
          <a:noFill/>
          <a:ln w="6350" cap="flat" cmpd="sng" algn="ctr">
            <a:solidFill>
              <a:schemeClr val="dk1"/>
            </a:solidFill>
            <a:prstDash val="solid"/>
            <a:miter lim="800000"/>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l-GR"/>
          </a:p>
        </c:txPr>
        <c:crossAx val="1146385807"/>
        <c:crosses val="autoZero"/>
        <c:crossBetween val="midCat"/>
        <c:majorUnit val="5.000000000000001E-2"/>
      </c:valAx>
      <c:valAx>
        <c:axId val="1146385807"/>
        <c:scaling>
          <c:orientation val="minMax"/>
          <c:min val="4.0000000000000008E-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1">
                    <a:solidFill>
                      <a:sysClr val="windowText" lastClr="000000"/>
                    </a:solidFill>
                  </a:rPr>
                  <a:t>Vanilla WACC</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l-GR"/>
            </a:p>
          </c:txPr>
        </c:title>
        <c:numFmt formatCode="0.00%" sourceLinked="1"/>
        <c:majorTickMark val="none"/>
        <c:minorTickMark val="none"/>
        <c:tickLblPos val="nextTo"/>
        <c:spPr>
          <a:noFill/>
          <a:ln w="6350" cap="flat" cmpd="sng" algn="ctr">
            <a:solidFill>
              <a:schemeClr val="dk1"/>
            </a:solidFill>
            <a:prstDash val="solid"/>
            <a:miter lim="800000"/>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l-GR"/>
          </a:p>
        </c:txPr>
        <c:crossAx val="1146384367"/>
        <c:crosses val="autoZero"/>
        <c:crossBetween val="midCat"/>
        <c:majorUnit val="2.0000000000000005E-3"/>
      </c:valAx>
      <c:spPr>
        <a:noFill/>
        <a:ln>
          <a:noFill/>
        </a:ln>
        <a:effectLst/>
      </c:spPr>
    </c:plotArea>
    <c:legend>
      <c:legendPos val="b"/>
      <c:overlay val="0"/>
      <c:spPr>
        <a:solidFill>
          <a:sysClr val="window" lastClr="FFFFFF"/>
        </a:solid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l-G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l-G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15679</xdr:colOff>
      <xdr:row>0</xdr:row>
      <xdr:rowOff>15678</xdr:rowOff>
    </xdr:from>
    <xdr:to>
      <xdr:col>3</xdr:col>
      <xdr:colOff>6437915</xdr:colOff>
      <xdr:row>16</xdr:row>
      <xdr:rowOff>117278</xdr:rowOff>
    </xdr:to>
    <xdr:grpSp>
      <xdr:nvGrpSpPr>
        <xdr:cNvPr id="2" name="Group 1">
          <a:extLst>
            <a:ext uri="{FF2B5EF4-FFF2-40B4-BE49-F238E27FC236}">
              <a16:creationId xmlns:a16="http://schemas.microsoft.com/office/drawing/2014/main" id="{DD8B075F-5587-41DD-A1AB-F5C78664B938}"/>
            </a:ext>
          </a:extLst>
        </xdr:cNvPr>
        <xdr:cNvGrpSpPr/>
      </xdr:nvGrpSpPr>
      <xdr:grpSpPr>
        <a:xfrm>
          <a:off x="15679" y="15678"/>
          <a:ext cx="10041736" cy="7731125"/>
          <a:chOff x="15679" y="15678"/>
          <a:chExt cx="10215303" cy="7696200"/>
        </a:xfrm>
      </xdr:grpSpPr>
      <xdr:grpSp>
        <xdr:nvGrpSpPr>
          <xdr:cNvPr id="3" name="Group 2">
            <a:extLst>
              <a:ext uri="{FF2B5EF4-FFF2-40B4-BE49-F238E27FC236}">
                <a16:creationId xmlns:a16="http://schemas.microsoft.com/office/drawing/2014/main" id="{C32383FC-F62D-DAA0-061C-F67B6B79E635}"/>
              </a:ext>
            </a:extLst>
          </xdr:cNvPr>
          <xdr:cNvGrpSpPr/>
        </xdr:nvGrpSpPr>
        <xdr:grpSpPr>
          <a:xfrm>
            <a:off x="15679" y="15678"/>
            <a:ext cx="10215303" cy="7696200"/>
            <a:chOff x="0" y="0"/>
            <a:chExt cx="10066800" cy="7773303"/>
          </a:xfrm>
        </xdr:grpSpPr>
        <xdr:grpSp>
          <xdr:nvGrpSpPr>
            <xdr:cNvPr id="5" name="Group 4">
              <a:extLst>
                <a:ext uri="{FF2B5EF4-FFF2-40B4-BE49-F238E27FC236}">
                  <a16:creationId xmlns:a16="http://schemas.microsoft.com/office/drawing/2014/main" id="{0E8F6200-0011-F2C7-A757-79F67A333D9C}"/>
                </a:ext>
              </a:extLst>
            </xdr:cNvPr>
            <xdr:cNvGrpSpPr/>
          </xdr:nvGrpSpPr>
          <xdr:grpSpPr>
            <a:xfrm>
              <a:off x="0" y="0"/>
              <a:ext cx="10066800" cy="7773303"/>
              <a:chOff x="0" y="0"/>
              <a:chExt cx="10071784" cy="7729296"/>
            </a:xfrm>
          </xdr:grpSpPr>
          <xdr:sp macro="" textlink="">
            <xdr:nvSpPr>
              <xdr:cNvPr id="8" name="Rectangle 7">
                <a:extLst>
                  <a:ext uri="{FF2B5EF4-FFF2-40B4-BE49-F238E27FC236}">
                    <a16:creationId xmlns:a16="http://schemas.microsoft.com/office/drawing/2014/main" id="{6129D4F5-FC1E-56C2-B41D-015E44E89C85}"/>
                  </a:ext>
                </a:extLst>
              </xdr:cNvPr>
              <xdr:cNvSpPr>
                <a:spLocks/>
              </xdr:cNvSpPr>
            </xdr:nvSpPr>
            <xdr:spPr>
              <a:xfrm>
                <a:off x="0" y="0"/>
                <a:ext cx="10071784" cy="772929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n-US" sz="1100">
                  <a:latin typeface="Calibri" panose="020F0502020204030204" pitchFamily="34" charset="0"/>
                  <a:cs typeface="Calibri" panose="020F0502020204030204" pitchFamily="34" charset="0"/>
                </a:endParaRPr>
              </a:p>
            </xdr:txBody>
          </xdr:sp>
          <xdr:pic>
            <xdr:nvPicPr>
              <xdr:cNvPr id="9" name="Picture 8">
                <a:extLst>
                  <a:ext uri="{FF2B5EF4-FFF2-40B4-BE49-F238E27FC236}">
                    <a16:creationId xmlns:a16="http://schemas.microsoft.com/office/drawing/2014/main" id="{110035A6-AD5B-4AA0-6D43-E9DEC201612D}"/>
                  </a:ext>
                </a:extLst>
              </xdr:cNvPr>
              <xdr:cNvPicPr>
                <a:picLocks noChangeAspect="1"/>
              </xdr:cNvPicPr>
            </xdr:nvPicPr>
            <xdr:blipFill>
              <a:blip xmlns:r="http://schemas.openxmlformats.org/officeDocument/2006/relationships" r:embed="rId1"/>
              <a:stretch>
                <a:fillRect/>
              </a:stretch>
            </xdr:blipFill>
            <xdr:spPr>
              <a:xfrm>
                <a:off x="480122" y="6969512"/>
                <a:ext cx="1746249" cy="349250"/>
              </a:xfrm>
              <a:prstGeom prst="rect">
                <a:avLst/>
              </a:prstGeom>
            </xdr:spPr>
          </xdr:pic>
          <xdr:sp macro="" textlink="">
            <xdr:nvSpPr>
              <xdr:cNvPr id="10" name="Rectangle 9">
                <a:extLst>
                  <a:ext uri="{FF2B5EF4-FFF2-40B4-BE49-F238E27FC236}">
                    <a16:creationId xmlns:a16="http://schemas.microsoft.com/office/drawing/2014/main" id="{5CB4C7BA-244C-8DF4-4E89-85A212E572CC}"/>
                  </a:ext>
                </a:extLst>
              </xdr:cNvPr>
              <xdr:cNvSpPr/>
            </xdr:nvSpPr>
            <xdr:spPr>
              <a:xfrm>
                <a:off x="1781822" y="1471341"/>
                <a:ext cx="8277174" cy="2446095"/>
              </a:xfrm>
              <a:prstGeom prst="rect">
                <a:avLst/>
              </a:prstGeom>
              <a:solidFill>
                <a:srgbClr val="F3F3F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latin typeface="Calibri" panose="020F0502020204030204" pitchFamily="34" charset="0"/>
                  <a:cs typeface="Calibri" panose="020F0502020204030204" pitchFamily="34" charset="0"/>
                </a:endParaRPr>
              </a:p>
            </xdr:txBody>
          </xdr:sp>
          <xdr:pic>
            <xdr:nvPicPr>
              <xdr:cNvPr id="11" name="Picture 10">
                <a:extLst>
                  <a:ext uri="{FF2B5EF4-FFF2-40B4-BE49-F238E27FC236}">
                    <a16:creationId xmlns:a16="http://schemas.microsoft.com/office/drawing/2014/main" id="{DA78112A-F7E2-092B-5413-1B59226E2342}"/>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a:ext>
                </a:extLst>
              </a:blip>
              <a:stretch>
                <a:fillRect/>
              </a:stretch>
            </xdr:blipFill>
            <xdr:spPr>
              <a:xfrm>
                <a:off x="2230058" y="1759148"/>
                <a:ext cx="1209009" cy="385371"/>
              </a:xfrm>
              <a:prstGeom prst="rect">
                <a:avLst/>
              </a:prstGeom>
            </xdr:spPr>
          </xdr:pic>
        </xdr:grpSp>
        <xdr:sp macro="" textlink="">
          <xdr:nvSpPr>
            <xdr:cNvPr id="6" name="TextBox 26">
              <a:extLst>
                <a:ext uri="{FF2B5EF4-FFF2-40B4-BE49-F238E27FC236}">
                  <a16:creationId xmlns:a16="http://schemas.microsoft.com/office/drawing/2014/main" id="{D0B3B8D8-F9D7-1327-AE4B-696E23378A9F}"/>
                </a:ext>
              </a:extLst>
            </xdr:cNvPr>
            <xdr:cNvSpPr txBox="1"/>
          </xdr:nvSpPr>
          <xdr:spPr>
            <a:xfrm>
              <a:off x="3628571" y="1489595"/>
              <a:ext cx="6411951" cy="5752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182880" bIns="27432" rtlCol="0" anchor="b" anchorCtr="0">
              <a:noAutofit/>
            </a:bodyP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marL="0" marR="0" lvl="0" indent="0" algn="l" defTabSz="1005840" rtl="0" eaLnBrk="1" fontAlgn="auto" latinLnBrk="0" hangingPunct="1">
                <a:lnSpc>
                  <a:spcPct val="100000"/>
                </a:lnSpc>
                <a:spcBef>
                  <a:spcPts val="0"/>
                </a:spcBef>
                <a:spcAft>
                  <a:spcPts val="0"/>
                </a:spcAft>
                <a:buClrTx/>
                <a:buSzTx/>
                <a:buFontTx/>
                <a:buNone/>
                <a:tabLst/>
                <a:defRPr/>
              </a:pPr>
              <a:r>
                <a:rPr kumimoji="0" lang="en-US" sz="1800" b="1" i="0" u="none" strike="noStrike" kern="1200" cap="none" spc="-10" normalizeH="0" baseline="0">
                  <a:ln>
                    <a:noFill/>
                  </a:ln>
                  <a:solidFill>
                    <a:srgbClr val="0067B1"/>
                  </a:solidFill>
                  <a:effectLst/>
                  <a:uLnTx/>
                  <a:uFillTx/>
                  <a:latin typeface="Calibri" panose="020F0502020204030204" pitchFamily="34" charset="0"/>
                  <a:ea typeface="+mn-ea"/>
                  <a:cs typeface="+mn-cs"/>
                </a:rPr>
                <a:t>Prepared for the CAA</a:t>
              </a:r>
            </a:p>
          </xdr:txBody>
        </xdr:sp>
        <xdr:sp macro="" textlink="">
          <xdr:nvSpPr>
            <xdr:cNvPr id="7" name="TextBox 27">
              <a:extLst>
                <a:ext uri="{FF2B5EF4-FFF2-40B4-BE49-F238E27FC236}">
                  <a16:creationId xmlns:a16="http://schemas.microsoft.com/office/drawing/2014/main" id="{1245E394-1AAC-DE4D-6506-3F86474D0E0D}"/>
                </a:ext>
              </a:extLst>
            </xdr:cNvPr>
            <xdr:cNvSpPr txBox="1"/>
          </xdr:nvSpPr>
          <xdr:spPr>
            <a:xfrm>
              <a:off x="3628571" y="2064856"/>
              <a:ext cx="6411951" cy="1919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274320" rIns="274320" bIns="0" rtlCol="0" anchor="t" anchorCtr="0">
              <a:noAutofit/>
            </a:bodyP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marL="0" marR="0" lvl="0" indent="0" algn="l" defTabSz="1005840" rtl="0" eaLnBrk="1" fontAlgn="auto" latinLnBrk="0" hangingPunct="1">
                <a:lnSpc>
                  <a:spcPct val="90000"/>
                </a:lnSpc>
                <a:spcBef>
                  <a:spcPts val="0"/>
                </a:spcBef>
                <a:spcAft>
                  <a:spcPts val="0"/>
                </a:spcAft>
                <a:buClrTx/>
                <a:buSzTx/>
                <a:buFontTx/>
                <a:buNone/>
                <a:tabLst/>
                <a:defRPr/>
              </a:pPr>
              <a:r>
                <a:rPr kumimoji="0" lang="en-US" sz="3200" b="1" i="0" u="none" strike="noStrike" kern="1200" cap="none" spc="-10" normalizeH="0" baseline="0">
                  <a:ln>
                    <a:noFill/>
                  </a:ln>
                  <a:solidFill>
                    <a:srgbClr val="0067B1"/>
                  </a:solidFill>
                  <a:effectLst/>
                  <a:uLnTx/>
                  <a:uFillTx/>
                  <a:latin typeface="Calibri" panose="020F0502020204030204" pitchFamily="34" charset="0"/>
                  <a:ea typeface="+mn-ea"/>
                  <a:cs typeface="+mn-cs"/>
                </a:rPr>
                <a:t>WACC calculator</a:t>
              </a:r>
            </a:p>
          </xdr:txBody>
        </xdr:sp>
      </xdr:grpSp>
      <xdr:sp macro="" textlink="">
        <xdr:nvSpPr>
          <xdr:cNvPr id="4" name="TextBox 25">
            <a:extLst>
              <a:ext uri="{FF2B5EF4-FFF2-40B4-BE49-F238E27FC236}">
                <a16:creationId xmlns:a16="http://schemas.microsoft.com/office/drawing/2014/main" id="{E1249BA0-3381-ED88-0C24-DC31831CA974}"/>
              </a:ext>
            </a:extLst>
          </xdr:cNvPr>
          <xdr:cNvSpPr txBox="1"/>
        </xdr:nvSpPr>
        <xdr:spPr>
          <a:xfrm>
            <a:off x="3656217" y="2639752"/>
            <a:ext cx="6481398" cy="393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182880" bIns="0" rtlCol="0" anchor="b" anchorCtr="0">
            <a:noAutofit/>
          </a:bodyP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marL="0" marR="0" lvl="0" indent="0" algn="l" defTabSz="1005840" rtl="0" eaLnBrk="1" fontAlgn="auto" latinLnBrk="0" hangingPunct="1">
              <a:lnSpc>
                <a:spcPct val="100000"/>
              </a:lnSpc>
              <a:spcBef>
                <a:spcPts val="0"/>
              </a:spcBef>
              <a:spcAft>
                <a:spcPts val="0"/>
              </a:spcAft>
              <a:buClrTx/>
              <a:buSzTx/>
              <a:buFontTx/>
              <a:buNone/>
              <a:tabLst/>
              <a:defRPr/>
            </a:pPr>
            <a:r>
              <a:rPr kumimoji="0" lang="en-US" sz="2000" b="1" i="0" u="none" strike="noStrike" kern="1200" cap="none" spc="-10" normalizeH="0" baseline="0">
                <a:ln>
                  <a:noFill/>
                </a:ln>
                <a:solidFill>
                  <a:srgbClr val="E0503D"/>
                </a:solidFill>
                <a:effectLst/>
                <a:uLnTx/>
                <a:uFillTx/>
                <a:latin typeface="Calibri" panose="020F0502020204030204" pitchFamily="34" charset="0"/>
                <a:ea typeface="+mn-ea"/>
                <a:cs typeface="+mn-cs"/>
              </a:rPr>
              <a:t>Redacted</a:t>
            </a:r>
          </a:p>
        </xdr:txBody>
      </xdr:sp>
    </xdr:grpSp>
    <xdr:clientData/>
  </xdr:twoCellAnchor>
  <xdr:twoCellAnchor>
    <xdr:from>
      <xdr:col>3</xdr:col>
      <xdr:colOff>32612</xdr:colOff>
      <xdr:row>12</xdr:row>
      <xdr:rowOff>41078</xdr:rowOff>
    </xdr:from>
    <xdr:to>
      <xdr:col>3</xdr:col>
      <xdr:colOff>6539151</xdr:colOff>
      <xdr:row>14</xdr:row>
      <xdr:rowOff>70842</xdr:rowOff>
    </xdr:to>
    <xdr:sp macro="" textlink="">
      <xdr:nvSpPr>
        <xdr:cNvPr id="12" name="TextBox 25">
          <a:extLst>
            <a:ext uri="{FF2B5EF4-FFF2-40B4-BE49-F238E27FC236}">
              <a16:creationId xmlns:a16="http://schemas.microsoft.com/office/drawing/2014/main" id="{1458C4D4-0A57-4A6E-A50E-F7F82EB90237}"/>
            </a:ext>
          </a:extLst>
        </xdr:cNvPr>
        <xdr:cNvSpPr txBox="1"/>
      </xdr:nvSpPr>
      <xdr:spPr>
        <a:xfrm>
          <a:off x="3823562" y="6880028"/>
          <a:ext cx="6506539" cy="391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182880" bIns="0" rtlCol="0" anchor="b" anchorCtr="0">
          <a:noAutofit/>
        </a:bodyP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marL="0" marR="0" lvl="0" indent="0" algn="l" defTabSz="1005840" rtl="0" eaLnBrk="1" fontAlgn="auto" latinLnBrk="0" hangingPunct="1">
            <a:lnSpc>
              <a:spcPct val="100000"/>
            </a:lnSpc>
            <a:spcBef>
              <a:spcPts val="0"/>
            </a:spcBef>
            <a:spcAft>
              <a:spcPts val="0"/>
            </a:spcAft>
            <a:buClrTx/>
            <a:buSzTx/>
            <a:buFontTx/>
            <a:buNone/>
            <a:tabLst/>
            <a:defRPr/>
          </a:pPr>
          <a:r>
            <a:rPr kumimoji="0" lang="en-US" sz="1400" b="0" i="0" u="none" strike="noStrike" kern="1200" cap="none" spc="-10" normalizeH="0" baseline="0">
              <a:ln>
                <a:noFill/>
              </a:ln>
              <a:solidFill>
                <a:srgbClr val="003763"/>
              </a:solidFill>
              <a:effectLst/>
              <a:uLnTx/>
              <a:uFillTx/>
              <a:latin typeface="Calibri" panose="020F0502020204030204" pitchFamily="34" charset="0"/>
              <a:ea typeface="+mn-ea"/>
              <a:cs typeface="+mn-cs"/>
            </a:rPr>
            <a:t>March 2026</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2838450" cy="709613"/>
    <xdr:pic>
      <xdr:nvPicPr>
        <xdr:cNvPr id="2" name="Picture 1" descr="FTI Consulting profile banner">
          <a:extLst>
            <a:ext uri="{FF2B5EF4-FFF2-40B4-BE49-F238E27FC236}">
              <a16:creationId xmlns:a16="http://schemas.microsoft.com/office/drawing/2014/main" id="{99991527-C980-4D28-BB9A-27D13B3EDB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90500"/>
          <a:ext cx="2838450" cy="709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xdr:row>
      <xdr:rowOff>0</xdr:rowOff>
    </xdr:from>
    <xdr:ext cx="2838450" cy="709613"/>
    <xdr:pic>
      <xdr:nvPicPr>
        <xdr:cNvPr id="3" name="Picture 2" descr="FTI Consulting profile banner">
          <a:extLst>
            <a:ext uri="{FF2B5EF4-FFF2-40B4-BE49-F238E27FC236}">
              <a16:creationId xmlns:a16="http://schemas.microsoft.com/office/drawing/2014/main" id="{70B7240E-CDB3-4FAE-977B-33E4A6F1C4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90500"/>
          <a:ext cx="2838450" cy="709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265043</xdr:colOff>
      <xdr:row>0</xdr:row>
      <xdr:rowOff>102012</xdr:rowOff>
    </xdr:from>
    <xdr:ext cx="2838450" cy="709613"/>
    <xdr:pic>
      <xdr:nvPicPr>
        <xdr:cNvPr id="2" name="Picture 1" descr="FTI Consulting profile banner">
          <a:extLst>
            <a:ext uri="{FF2B5EF4-FFF2-40B4-BE49-F238E27FC236}">
              <a16:creationId xmlns:a16="http://schemas.microsoft.com/office/drawing/2014/main" id="{ABA30C0B-2707-4401-B281-FB86FB94B2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5043" y="102012"/>
          <a:ext cx="2838450" cy="709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27085</xdr:colOff>
      <xdr:row>77</xdr:row>
      <xdr:rowOff>11428</xdr:rowOff>
    </xdr:from>
    <xdr:to>
      <xdr:col>4</xdr:col>
      <xdr:colOff>403933</xdr:colOff>
      <xdr:row>94</xdr:row>
      <xdr:rowOff>49695</xdr:rowOff>
    </xdr:to>
    <xdr:graphicFrame macro="">
      <xdr:nvGraphicFramePr>
        <xdr:cNvPr id="3" name="Chart 2">
          <a:extLst>
            <a:ext uri="{FF2B5EF4-FFF2-40B4-BE49-F238E27FC236}">
              <a16:creationId xmlns:a16="http://schemas.microsoft.com/office/drawing/2014/main" id="{AD303F67-AAE7-D036-9D9B-777FA8B093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1001877</xdr:colOff>
      <xdr:row>76</xdr:row>
      <xdr:rowOff>172978</xdr:rowOff>
    </xdr:from>
    <xdr:to>
      <xdr:col>8</xdr:col>
      <xdr:colOff>1194289</xdr:colOff>
      <xdr:row>94</xdr:row>
      <xdr:rowOff>20745</xdr:rowOff>
    </xdr:to>
    <xdr:graphicFrame macro="">
      <xdr:nvGraphicFramePr>
        <xdr:cNvPr id="4" name="Chart 3">
          <a:extLst>
            <a:ext uri="{FF2B5EF4-FFF2-40B4-BE49-F238E27FC236}">
              <a16:creationId xmlns:a16="http://schemas.microsoft.com/office/drawing/2014/main" id="{9189A4B9-8BE8-4EDA-9DCE-AA236A36E1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2838450" cy="709613"/>
    <xdr:pic>
      <xdr:nvPicPr>
        <xdr:cNvPr id="2" name="Picture 1" descr="FTI Consulting profile banner">
          <a:extLst>
            <a:ext uri="{FF2B5EF4-FFF2-40B4-BE49-F238E27FC236}">
              <a16:creationId xmlns:a16="http://schemas.microsoft.com/office/drawing/2014/main" id="{F15B7352-F62D-4841-8DA9-802AF14663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84150"/>
          <a:ext cx="2838450" cy="709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2838450" cy="709613"/>
    <xdr:pic>
      <xdr:nvPicPr>
        <xdr:cNvPr id="2" name="Picture 1" descr="FTI Consulting profile banner">
          <a:extLst>
            <a:ext uri="{FF2B5EF4-FFF2-40B4-BE49-F238E27FC236}">
              <a16:creationId xmlns:a16="http://schemas.microsoft.com/office/drawing/2014/main" id="{16CB9743-B6DE-41E6-8870-C656583523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190500"/>
          <a:ext cx="2838450" cy="709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266700</xdr:colOff>
      <xdr:row>0</xdr:row>
      <xdr:rowOff>171450</xdr:rowOff>
    </xdr:from>
    <xdr:ext cx="2838450" cy="709613"/>
    <xdr:pic>
      <xdr:nvPicPr>
        <xdr:cNvPr id="3" name="Picture 2" descr="FTI Consulting profile banner">
          <a:extLst>
            <a:ext uri="{FF2B5EF4-FFF2-40B4-BE49-F238E27FC236}">
              <a16:creationId xmlns:a16="http://schemas.microsoft.com/office/drawing/2014/main" id="{63AA5E51-315C-468B-8767-40A90927F6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71450"/>
          <a:ext cx="2838450" cy="709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6.%20Received%20from%20client/2025.08.29%20Updated%20KPMG%20cost%20of%20debt%20tool%20(consolidated)/Consolidated%20databook%20for%20CoDe.xlsb" TargetMode="External"/><Relationship Id="rId2" Type="http://schemas.openxmlformats.org/officeDocument/2006/relationships/externalLinkPath" Target="https://fticonsultinggbr.sharepoint.com/sites/CAAWACCH8/Shared%20Documents/General/6.%20Received%20from%20client/2025.08.29%20Updated%20KPMG%20cost%20of%20debt%20tool%20(consolidated)/Consolidated%20databook%20for%20CoDe.xlsb" TargetMode="External"/><Relationship Id="rId1" Type="http://schemas.openxmlformats.org/officeDocument/2006/relationships/externalLinkPath" Target="/sites/CAAWACCH8/Shared%20Documents/General/6.%20Received%20from%20client/2025.08.29%20Updated%20KPMG%20cost%20of%20debt%20tool%20(consolidated)/Consolidated%20databook%20for%20CoDe.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Cell styles"/>
      <sheetName val="Scen_Mgr"/>
      <sheetName val="Macro_In&gt;"/>
      <sheetName val="I_Year_Macro"/>
      <sheetName val="I_Month_Macro"/>
      <sheetName val="I_Day_Macro"/>
      <sheetName val="I_HAL IR_Macro"/>
      <sheetName val="I_Bank and SONIA rate"/>
      <sheetName val="I_Floating margin"/>
      <sheetName val="Company_In&gt;"/>
      <sheetName val="I_Debt - Master"/>
      <sheetName val="I_Debt - HAL actual"/>
      <sheetName val="I_Debt - KPMG notional"/>
      <sheetName val="I_Year"/>
      <sheetName val="Calcs&gt;"/>
      <sheetName val="C_HAL"/>
      <sheetName val="Calcs example&gt;"/>
      <sheetName val="C_IL bond example"/>
      <sheetName val="C_PAYG swap example"/>
      <sheetName val="Outputs&gt;"/>
      <sheetName val="O_HAL"/>
      <sheetName val="O_Graphs"/>
      <sheetName val="Efficiency testing&gt;"/>
      <sheetName val="Notional_Fixed"/>
      <sheetName val="Notional_Floating"/>
      <sheetName val="Notional_Index linked"/>
      <sheetName val="Interpolated iBoxx A"/>
      <sheetName val="Interpolated iBoxx BBB"/>
      <sheetName val="Interpolated SONIA"/>
      <sheetName val="Interpolated RPI "/>
      <sheetName val="Counterfactual analysis&gt;"/>
      <sheetName val="CoD uplift"/>
      <sheetName val="END"/>
    </sheetNames>
    <sheetDataSet>
      <sheetData sheetId="0" refreshError="1"/>
      <sheetData sheetId="1" refreshError="1"/>
      <sheetData sheetId="2">
        <row r="10">
          <cell r="H10">
            <v>1</v>
          </cell>
        </row>
        <row r="145">
          <cell r="H145">
            <v>45657</v>
          </cell>
        </row>
        <row r="146">
          <cell r="H146">
            <v>45747</v>
          </cell>
        </row>
        <row r="147">
          <cell r="H147">
            <v>2022</v>
          </cell>
        </row>
        <row r="148">
          <cell r="H148">
            <v>46388</v>
          </cell>
        </row>
        <row r="149">
          <cell r="H149">
            <v>48213</v>
          </cell>
        </row>
        <row r="151">
          <cell r="H151">
            <v>12</v>
          </cell>
        </row>
        <row r="152">
          <cell r="H152">
            <v>5</v>
          </cell>
        </row>
        <row r="153">
          <cell r="H153" t="str">
            <v>Perpetual</v>
          </cell>
        </row>
        <row r="154">
          <cell r="H154">
            <v>5</v>
          </cell>
        </row>
        <row r="155">
          <cell r="H155">
            <v>3</v>
          </cell>
        </row>
        <row r="156">
          <cell r="H156">
            <v>0.5</v>
          </cell>
        </row>
        <row r="161">
          <cell r="H161" t="str">
            <v>Bond</v>
          </cell>
        </row>
        <row r="162">
          <cell r="H162" t="str">
            <v>Debenture</v>
          </cell>
        </row>
        <row r="163">
          <cell r="H163" t="str">
            <v>Debenture stock or irredeemable</v>
          </cell>
        </row>
        <row r="164">
          <cell r="H164" t="str">
            <v>Loan</v>
          </cell>
        </row>
        <row r="165">
          <cell r="H165" t="str">
            <v>Finance lease</v>
          </cell>
        </row>
        <row r="166">
          <cell r="H166" t="str">
            <v>Intercompany loan</v>
          </cell>
        </row>
        <row r="167">
          <cell r="H167" t="str">
            <v>Liquidity facility</v>
          </cell>
        </row>
        <row r="168">
          <cell r="H168" t="str">
            <v>Overdraft</v>
          </cell>
        </row>
        <row r="169">
          <cell r="H169" t="str">
            <v>Preference shares</v>
          </cell>
        </row>
        <row r="170">
          <cell r="H170" t="str">
            <v>Private placement</v>
          </cell>
        </row>
        <row r="171">
          <cell r="H171" t="str">
            <v>RCF</v>
          </cell>
        </row>
        <row r="172">
          <cell r="H172" t="str">
            <v>Swap - paying leg</v>
          </cell>
        </row>
        <row r="173">
          <cell r="H173" t="str">
            <v>Swap - receiving leg</v>
          </cell>
        </row>
        <row r="174">
          <cell r="H174" t="str">
            <v>Other</v>
          </cell>
        </row>
        <row r="177">
          <cell r="H177" t="str">
            <v>Bullet</v>
          </cell>
        </row>
        <row r="178">
          <cell r="H178" t="str">
            <v>Amortising</v>
          </cell>
        </row>
        <row r="179">
          <cell r="H179" t="str">
            <v>Callable</v>
          </cell>
        </row>
        <row r="180">
          <cell r="H180" t="str">
            <v>Sinkable</v>
          </cell>
        </row>
        <row r="181">
          <cell r="H181" t="str">
            <v>Perpetual</v>
          </cell>
        </row>
        <row r="182">
          <cell r="H182" t="str">
            <v>Revolving</v>
          </cell>
        </row>
        <row r="183">
          <cell r="H183" t="str">
            <v>Convertible</v>
          </cell>
        </row>
        <row r="184">
          <cell r="H184" t="str">
            <v>Puttable</v>
          </cell>
        </row>
        <row r="185">
          <cell r="H185" t="str">
            <v>Other</v>
          </cell>
        </row>
        <row r="188">
          <cell r="H188" t="str">
            <v>A</v>
          </cell>
        </row>
        <row r="189">
          <cell r="H189" t="str">
            <v>B</v>
          </cell>
        </row>
        <row r="190">
          <cell r="H190" t="str">
            <v>C</v>
          </cell>
        </row>
        <row r="191">
          <cell r="H191" t="str">
            <v>D</v>
          </cell>
        </row>
        <row r="192">
          <cell r="H192" t="str">
            <v>E</v>
          </cell>
        </row>
        <row r="195">
          <cell r="H195" t="str">
            <v>Fixed rate</v>
          </cell>
        </row>
        <row r="196">
          <cell r="H196" t="str">
            <v>Floating rate</v>
          </cell>
        </row>
        <row r="197">
          <cell r="H197" t="str">
            <v>Index linked</v>
          </cell>
        </row>
        <row r="200">
          <cell r="H200" t="str">
            <v>Super-senior</v>
          </cell>
        </row>
        <row r="201">
          <cell r="H201" t="str">
            <v>Senior</v>
          </cell>
        </row>
        <row r="202">
          <cell r="H202" t="str">
            <v>Mezzanine/2nd Lien</v>
          </cell>
        </row>
        <row r="203">
          <cell r="H203" t="str">
            <v>Junior/Subordinated</v>
          </cell>
        </row>
        <row r="204">
          <cell r="H204" t="str">
            <v>Other</v>
          </cell>
        </row>
        <row r="207">
          <cell r="H207" t="str">
            <v>RPI</v>
          </cell>
        </row>
        <row r="208">
          <cell r="H208" t="str">
            <v>CPI</v>
          </cell>
        </row>
        <row r="209">
          <cell r="H209" t="str">
            <v>CPIH</v>
          </cell>
        </row>
        <row r="210">
          <cell r="H210" t="str">
            <v>LPI 1</v>
          </cell>
        </row>
        <row r="211">
          <cell r="H211" t="str">
            <v>[Spare]</v>
          </cell>
        </row>
        <row r="212">
          <cell r="H212" t="str">
            <v>[Spare]</v>
          </cell>
        </row>
        <row r="213">
          <cell r="H213" t="str">
            <v>[Spare]</v>
          </cell>
        </row>
        <row r="214">
          <cell r="H214" t="str">
            <v>[Spare]</v>
          </cell>
        </row>
        <row r="217">
          <cell r="H217" t="str">
            <v>RPI</v>
          </cell>
        </row>
        <row r="218">
          <cell r="H218" t="str">
            <v>CPI</v>
          </cell>
        </row>
        <row r="219">
          <cell r="H219" t="str">
            <v>CPIH</v>
          </cell>
        </row>
        <row r="236">
          <cell r="H236">
            <v>45657</v>
          </cell>
        </row>
        <row r="237">
          <cell r="H237">
            <v>45626</v>
          </cell>
        </row>
        <row r="238">
          <cell r="H238">
            <v>45596</v>
          </cell>
        </row>
        <row r="239">
          <cell r="H239">
            <v>45565</v>
          </cell>
        </row>
        <row r="240">
          <cell r="H240">
            <v>45535</v>
          </cell>
        </row>
        <row r="241">
          <cell r="H241">
            <v>45504</v>
          </cell>
        </row>
        <row r="242">
          <cell r="H242">
            <v>45473</v>
          </cell>
        </row>
        <row r="243">
          <cell r="H243">
            <v>45443</v>
          </cell>
        </row>
        <row r="244">
          <cell r="H244">
            <v>45412</v>
          </cell>
        </row>
        <row r="245">
          <cell r="H245">
            <v>45382</v>
          </cell>
        </row>
        <row r="246">
          <cell r="H246">
            <v>45351</v>
          </cell>
        </row>
        <row r="247">
          <cell r="H247">
            <v>45322</v>
          </cell>
        </row>
        <row r="248">
          <cell r="H248">
            <v>45291</v>
          </cell>
        </row>
        <row r="249">
          <cell r="H249">
            <v>45260</v>
          </cell>
        </row>
        <row r="250">
          <cell r="H250">
            <v>45230</v>
          </cell>
        </row>
        <row r="251">
          <cell r="H251">
            <v>45199</v>
          </cell>
        </row>
        <row r="252">
          <cell r="H252">
            <v>45169</v>
          </cell>
        </row>
        <row r="253">
          <cell r="H253">
            <v>45138</v>
          </cell>
        </row>
        <row r="254">
          <cell r="H254">
            <v>45107</v>
          </cell>
        </row>
        <row r="257">
          <cell r="H257" t="str">
            <v>Yes</v>
          </cell>
        </row>
        <row r="258">
          <cell r="H258" t="str">
            <v>No</v>
          </cell>
        </row>
        <row r="261">
          <cell r="H261" t="str">
            <v>Annually</v>
          </cell>
        </row>
        <row r="262">
          <cell r="H262" t="str">
            <v>Drawdown</v>
          </cell>
        </row>
        <row r="265">
          <cell r="H265" t="str">
            <v>Fixed rate</v>
          </cell>
        </row>
        <row r="266">
          <cell r="H266" t="str">
            <v>Index linked</v>
          </cell>
        </row>
        <row r="269">
          <cell r="H269" t="str">
            <v>Straight line</v>
          </cell>
        </row>
        <row r="270">
          <cell r="H270" t="str">
            <v>Non-standard</v>
          </cell>
        </row>
        <row r="273">
          <cell r="H273" t="str">
            <v>BoE base rate</v>
          </cell>
        </row>
        <row r="274">
          <cell r="H274" t="str">
            <v>Overnight SONIA</v>
          </cell>
        </row>
        <row r="275">
          <cell r="H275" t="str">
            <v>1m SONIA</v>
          </cell>
        </row>
        <row r="276">
          <cell r="H276" t="str">
            <v>3m SONIA</v>
          </cell>
        </row>
        <row r="277">
          <cell r="H277" t="str">
            <v>6m SONIA</v>
          </cell>
        </row>
        <row r="278">
          <cell r="H278" t="str">
            <v>12m SONIA</v>
          </cell>
        </row>
        <row r="279">
          <cell r="H279" t="str">
            <v>3m LIBOR</v>
          </cell>
        </row>
        <row r="280">
          <cell r="H280" t="str">
            <v>6m LIBOR</v>
          </cell>
        </row>
        <row r="283">
          <cell r="H283" t="str">
            <v>Super-senior swaps without breaks or accretion paydowns (C)</v>
          </cell>
        </row>
        <row r="284">
          <cell r="H284" t="str">
            <v>Pari-passu swaps without breaks or accretion paydowns</v>
          </cell>
        </row>
        <row r="285">
          <cell r="H285" t="str">
            <v>Other swaps (D)</v>
          </cell>
        </row>
        <row r="288">
          <cell r="H288" t="str">
            <v>Start</v>
          </cell>
        </row>
        <row r="289">
          <cell r="H289" t="str">
            <v>End</v>
          </cell>
        </row>
        <row r="292">
          <cell r="H292" t="str">
            <v>Bullet</v>
          </cell>
        </row>
        <row r="293">
          <cell r="H293" t="str">
            <v>PAYG</v>
          </cell>
        </row>
        <row r="296">
          <cell r="H296" t="str">
            <v>Long run</v>
          </cell>
        </row>
        <row r="297">
          <cell r="H297" t="str">
            <v>Short run</v>
          </cell>
        </row>
      </sheetData>
      <sheetData sheetId="3" refreshError="1"/>
      <sheetData sheetId="4" refreshError="1"/>
      <sheetData sheetId="5" refreshError="1"/>
      <sheetData sheetId="6">
        <row r="5">
          <cell r="M5">
            <v>2024</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moodys.com/research/Annual-default-study-Corporate-default-rate-to-fall-below-its-long-term-Default-Report--PBC_1436615"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756E8-F8F4-4E87-AD74-FE1CF0645270}">
  <sheetPr>
    <tabColor rgb="FFE1523D"/>
    <pageSetUpPr fitToPage="1"/>
  </sheetPr>
  <dimension ref="A1:D19"/>
  <sheetViews>
    <sheetView zoomScaleNormal="100" workbookViewId="0"/>
  </sheetViews>
  <sheetFormatPr defaultColWidth="12.28515625" defaultRowHeight="15.75"/>
  <cols>
    <col min="1" max="1" width="12.28515625" style="3"/>
    <col min="2" max="2" width="14.5703125" style="3" customWidth="1"/>
    <col min="3" max="3" width="27.42578125" style="3" customWidth="1"/>
    <col min="4" max="4" width="96.7109375" style="6" customWidth="1"/>
    <col min="5" max="16384" width="12.28515625" style="3"/>
  </cols>
  <sheetData>
    <row r="1" spans="1:4" ht="23.25">
      <c r="A1" s="1"/>
      <c r="B1" s="1"/>
      <c r="C1" s="1"/>
      <c r="D1" s="2"/>
    </row>
    <row r="2" spans="1:4" ht="92.1" customHeight="1">
      <c r="A2" s="1"/>
      <c r="B2" s="1"/>
      <c r="C2" s="1"/>
      <c r="D2" s="2"/>
    </row>
    <row r="3" spans="1:4" s="6" customFormat="1" ht="42" customHeight="1">
      <c r="A3" s="4"/>
      <c r="B3" s="4"/>
      <c r="C3" s="4"/>
      <c r="D3" s="5"/>
    </row>
    <row r="4" spans="1:4" ht="17.100000000000001" customHeight="1">
      <c r="A4" s="1"/>
      <c r="B4" s="1"/>
      <c r="C4" s="1"/>
      <c r="D4" s="2"/>
    </row>
    <row r="5" spans="1:4" ht="136.35" customHeight="1">
      <c r="A5" s="1"/>
      <c r="B5" s="1"/>
      <c r="C5" s="1"/>
      <c r="D5" s="7"/>
    </row>
    <row r="6" spans="1:4" ht="27" customHeight="1"/>
    <row r="7" spans="1:4" s="9" customFormat="1" ht="119.1" customHeight="1">
      <c r="A7" s="1"/>
      <c r="B7" s="1"/>
      <c r="C7" s="1"/>
      <c r="D7" s="8"/>
    </row>
    <row r="8" spans="1:4" ht="23.25">
      <c r="A8" s="1"/>
      <c r="B8" s="1"/>
      <c r="C8" s="1"/>
      <c r="D8" s="2"/>
    </row>
    <row r="9" spans="1:4">
      <c r="A9" s="10"/>
      <c r="B9" s="10"/>
      <c r="C9" s="10"/>
      <c r="D9" s="11"/>
    </row>
    <row r="10" spans="1:4">
      <c r="A10" s="10"/>
      <c r="B10" s="10"/>
      <c r="C10" s="10"/>
      <c r="D10" s="11"/>
    </row>
    <row r="11" spans="1:4">
      <c r="A11" s="10"/>
      <c r="B11" s="10"/>
      <c r="C11" s="10"/>
      <c r="D11" s="11"/>
    </row>
    <row r="12" spans="1:4">
      <c r="A12" s="10"/>
      <c r="B12" s="10"/>
      <c r="C12" s="10"/>
      <c r="D12" s="11"/>
    </row>
    <row r="13" spans="1:4">
      <c r="A13" s="10"/>
      <c r="B13" s="10"/>
      <c r="C13" s="10"/>
      <c r="D13" s="11"/>
    </row>
    <row r="14" spans="1:4" ht="13.35" customHeight="1">
      <c r="A14" s="1"/>
      <c r="B14" s="1"/>
      <c r="C14" s="1"/>
      <c r="D14" s="12"/>
    </row>
    <row r="15" spans="1:4">
      <c r="A15" s="10"/>
      <c r="B15" s="10"/>
      <c r="C15" s="10"/>
      <c r="D15" s="11"/>
    </row>
    <row r="16" spans="1:4">
      <c r="A16" s="10"/>
      <c r="B16" s="10"/>
      <c r="C16" s="10"/>
      <c r="D16" s="11"/>
    </row>
    <row r="17" spans="1:4" ht="12" customHeight="1">
      <c r="A17" s="10"/>
      <c r="B17" s="10"/>
      <c r="C17" s="10"/>
      <c r="D17" s="11"/>
    </row>
    <row r="18" spans="1:4">
      <c r="A18" s="10"/>
      <c r="B18" s="10"/>
      <c r="C18" s="10"/>
      <c r="D18" s="11"/>
    </row>
    <row r="19" spans="1:4" ht="15" customHeight="1">
      <c r="A19" s="10"/>
      <c r="B19" s="10"/>
      <c r="C19" s="10"/>
      <c r="D19" s="11"/>
    </row>
  </sheetData>
  <printOptions horizontalCentered="1" verticalCentered="1"/>
  <pageMargins left="0" right="0" top="0" bottom="0" header="0" footer="0"/>
  <pageSetup paperSize="9" scale="98" orientation="landscape" r:id="rId1"/>
  <headerFooter differentFirst="1"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65FA3-16D5-41B5-A709-2B447A4FDFC7}">
  <dimension ref="B6:D25"/>
  <sheetViews>
    <sheetView showGridLines="0" zoomScaleNormal="100" workbookViewId="0"/>
  </sheetViews>
  <sheetFormatPr defaultColWidth="8.7109375" defaultRowHeight="15"/>
  <cols>
    <col min="1" max="1" width="4.5703125" style="102" customWidth="1"/>
    <col min="2" max="2" width="33.42578125" style="102" bestFit="1" customWidth="1"/>
    <col min="3" max="3" width="18" style="102" bestFit="1" customWidth="1"/>
    <col min="4" max="16384" width="8.7109375" style="102"/>
  </cols>
  <sheetData>
    <row r="6" spans="2:4" s="30" customFormat="1">
      <c r="B6" s="31" t="s">
        <v>53</v>
      </c>
      <c r="C6" s="31"/>
      <c r="D6" s="31"/>
    </row>
    <row r="7" spans="2:4" s="30" customFormat="1">
      <c r="B7" s="31" t="s">
        <v>181</v>
      </c>
      <c r="C7" s="31"/>
      <c r="D7" s="31"/>
    </row>
    <row r="8" spans="2:4" s="30" customFormat="1">
      <c r="B8" s="31" t="s">
        <v>50</v>
      </c>
      <c r="C8" s="31"/>
      <c r="D8" s="31"/>
    </row>
    <row r="9" spans="2:4" s="30" customFormat="1">
      <c r="B9" s="31" t="s">
        <v>192</v>
      </c>
      <c r="C9" s="31"/>
      <c r="D9" s="31"/>
    </row>
    <row r="10" spans="2:4" s="30" customFormat="1">
      <c r="B10" s="31" t="s">
        <v>193</v>
      </c>
      <c r="C10" s="31"/>
      <c r="D10" s="31"/>
    </row>
    <row r="12" spans="2:4">
      <c r="C12" s="131" t="s">
        <v>194</v>
      </c>
      <c r="D12" s="132" t="s">
        <v>44</v>
      </c>
    </row>
    <row r="13" spans="2:4">
      <c r="B13" s="124" t="s">
        <v>182</v>
      </c>
      <c r="C13" s="125">
        <v>0.379</v>
      </c>
      <c r="D13" s="133" t="s">
        <v>183</v>
      </c>
    </row>
    <row r="14" spans="2:4">
      <c r="B14" s="102" t="s">
        <v>184</v>
      </c>
      <c r="C14" s="126">
        <v>6.3700000000000007E-2</v>
      </c>
      <c r="D14" s="132" t="s">
        <v>217</v>
      </c>
    </row>
    <row r="15" spans="2:4">
      <c r="B15" s="102" t="s">
        <v>185</v>
      </c>
      <c r="C15" s="126">
        <v>0.1424</v>
      </c>
      <c r="D15" s="132" t="s">
        <v>217</v>
      </c>
    </row>
    <row r="16" spans="2:4">
      <c r="B16" s="102" t="s">
        <v>186</v>
      </c>
      <c r="C16" s="127">
        <v>20</v>
      </c>
    </row>
    <row r="17" spans="2:4">
      <c r="B17" s="102" t="s">
        <v>187</v>
      </c>
      <c r="C17" s="128">
        <f>1-(1-C14)^(1/C16)</f>
        <v>3.2855577553623228E-3</v>
      </c>
    </row>
    <row r="18" spans="2:4">
      <c r="B18" s="102" t="s">
        <v>188</v>
      </c>
      <c r="C18" s="128">
        <f>1-(1-C15)^(1/C16)</f>
        <v>7.6514518957143673E-3</v>
      </c>
    </row>
    <row r="19" spans="2:4">
      <c r="B19" s="102" t="s">
        <v>189</v>
      </c>
      <c r="C19" s="128">
        <f>C17*(1-$C$13)</f>
        <v>2.0403313660800025E-3</v>
      </c>
    </row>
    <row r="20" spans="2:4">
      <c r="B20" s="102" t="s">
        <v>190</v>
      </c>
      <c r="C20" s="128">
        <f>C18*(1-$C$13)</f>
        <v>4.7515516272386218E-3</v>
      </c>
    </row>
    <row r="21" spans="2:4">
      <c r="B21" s="129" t="s">
        <v>191</v>
      </c>
      <c r="C21" s="130">
        <f>AVERAGE(C19:C20)</f>
        <v>3.3959414966593122E-3</v>
      </c>
    </row>
    <row r="23" spans="2:4">
      <c r="B23" s="103" t="s">
        <v>218</v>
      </c>
    </row>
    <row r="25" spans="2:4">
      <c r="D25"/>
    </row>
  </sheetData>
  <hyperlinks>
    <hyperlink ref="D13" r:id="rId1" location="8bba7309c2d34157692978ba59b80a98" xr:uid="{BBBB1528-8F0B-4D58-BD5E-94FA557A0E3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CFD8C-5620-4E88-96E3-CC6630154713}">
  <dimension ref="B1:G35"/>
  <sheetViews>
    <sheetView showGridLines="0" zoomScaleNormal="100" workbookViewId="0"/>
  </sheetViews>
  <sheetFormatPr defaultColWidth="8.7109375" defaultRowHeight="15"/>
  <cols>
    <col min="1" max="1" width="3.7109375" style="14" customWidth="1"/>
    <col min="2" max="2" width="70.5703125" style="14" bestFit="1" customWidth="1"/>
    <col min="3" max="5" width="3" style="14" customWidth="1"/>
    <col min="6" max="6" width="34.5703125" style="14" bestFit="1" customWidth="1"/>
    <col min="7" max="7" width="37.5703125" style="14" bestFit="1" customWidth="1"/>
    <col min="8" max="16384" width="8.7109375" style="14"/>
  </cols>
  <sheetData>
    <row r="1" spans="2:7" s="141" customFormat="1"/>
    <row r="2" spans="2:7" s="141" customFormat="1"/>
    <row r="3" spans="2:7" s="141" customFormat="1"/>
    <row r="4" spans="2:7" s="141" customFormat="1"/>
    <row r="5" spans="2:7" s="141" customFormat="1"/>
    <row r="6" spans="2:7" s="141" customFormat="1">
      <c r="B6" s="134" t="str" cm="1">
        <f t="array" aca="1" ref="B6" ca="1">MID(CELL("filename",A1),FIND("]",CELL("filename",A1))+1,255)</f>
        <v>Contents</v>
      </c>
    </row>
    <row r="7" spans="2:7" s="141" customFormat="1">
      <c r="B7" s="134" t="s">
        <v>1</v>
      </c>
    </row>
    <row r="8" spans="2:7" s="141" customFormat="1">
      <c r="B8" s="134" t="s">
        <v>260</v>
      </c>
    </row>
    <row r="9" spans="2:7" s="141" customFormat="1">
      <c r="B9" s="134"/>
    </row>
    <row r="10" spans="2:7" s="141" customFormat="1">
      <c r="B10" s="135" t="s">
        <v>227</v>
      </c>
      <c r="F10" s="135" t="s">
        <v>219</v>
      </c>
      <c r="G10" s="135"/>
    </row>
    <row r="11" spans="2:7">
      <c r="B11" s="136" t="s">
        <v>2</v>
      </c>
    </row>
    <row r="12" spans="2:7">
      <c r="B12" s="136"/>
      <c r="F12" s="14" t="s">
        <v>220</v>
      </c>
      <c r="G12" s="137" t="s">
        <v>221</v>
      </c>
    </row>
    <row r="13" spans="2:7">
      <c r="B13" s="135" t="s">
        <v>228</v>
      </c>
      <c r="F13" s="142" t="s">
        <v>220</v>
      </c>
      <c r="G13" s="137" t="s">
        <v>222</v>
      </c>
    </row>
    <row r="14" spans="2:7">
      <c r="B14" s="136" t="s">
        <v>14</v>
      </c>
      <c r="F14" s="15" t="s">
        <v>220</v>
      </c>
      <c r="G14" s="137" t="s">
        <v>223</v>
      </c>
    </row>
    <row r="15" spans="2:7">
      <c r="B15" s="136" t="s">
        <v>19</v>
      </c>
      <c r="F15" s="138" t="s">
        <v>220</v>
      </c>
      <c r="G15" s="137" t="s">
        <v>224</v>
      </c>
    </row>
    <row r="16" spans="2:7">
      <c r="B16" s="136"/>
      <c r="F16" s="143" t="s">
        <v>220</v>
      </c>
      <c r="G16" s="137" t="s">
        <v>225</v>
      </c>
    </row>
    <row r="17" spans="2:7">
      <c r="B17" s="135" t="s">
        <v>229</v>
      </c>
      <c r="F17" s="139" t="s">
        <v>220</v>
      </c>
      <c r="G17" s="137" t="s">
        <v>226</v>
      </c>
    </row>
    <row r="18" spans="2:7">
      <c r="B18" s="136" t="s">
        <v>196</v>
      </c>
    </row>
    <row r="19" spans="2:7">
      <c r="B19" s="136" t="s">
        <v>181</v>
      </c>
    </row>
    <row r="20" spans="2:7">
      <c r="B20" s="136"/>
    </row>
    <row r="23" spans="2:7">
      <c r="B23" s="136"/>
    </row>
    <row r="24" spans="2:7">
      <c r="B24" s="136"/>
    </row>
    <row r="25" spans="2:7">
      <c r="B25" s="136"/>
    </row>
    <row r="26" spans="2:7">
      <c r="B26" s="136"/>
    </row>
    <row r="27" spans="2:7">
      <c r="B27" s="136"/>
    </row>
    <row r="28" spans="2:7">
      <c r="B28" s="136"/>
    </row>
    <row r="29" spans="2:7">
      <c r="B29" s="136"/>
    </row>
    <row r="30" spans="2:7">
      <c r="B30" s="136"/>
    </row>
    <row r="31" spans="2:7">
      <c r="B31" s="136"/>
    </row>
    <row r="32" spans="2:7">
      <c r="B32" s="136"/>
    </row>
    <row r="34" spans="2:2">
      <c r="B34" s="140"/>
    </row>
    <row r="35" spans="2:2">
      <c r="B35" s="140"/>
    </row>
  </sheetData>
  <hyperlinks>
    <hyperlink ref="B11" location="'WACC calculator'!A1" display="WACC calculator" xr:uid="{6536A713-9103-4357-B29A-517FB2F9A506}"/>
    <hyperlink ref="B14" location="'Cost of equity'!A1" display="Cost of equity" xr:uid="{FB700563-AAEF-4745-979C-71BCAEFD9F51}"/>
    <hyperlink ref="B15" location="'Cost of debt'!A1" display="Cost of debt" xr:uid="{C81A73E7-AE7F-49F4-A6A4-9B5A00BBB32F}"/>
    <hyperlink ref="B18" location="'OBR forecast 1.7'!A1" display="OBR forecast 1.7" xr:uid="{6DB2B743-ACD3-4EDE-A14E-9ABF3079382E}"/>
    <hyperlink ref="B19" location="'Expected loss assumptions'!A1" display="Expected loss assumptions" xr:uid="{C874593A-682B-49B4-B44A-FBA029FC1A74}"/>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3BD37-A291-43C9-AA1E-2D7579D0E359}">
  <sheetPr>
    <tabColor theme="4"/>
  </sheetPr>
  <dimension ref="A1"/>
  <sheetViews>
    <sheetView zoomScaleNormal="100" workbookViewId="0"/>
  </sheetViews>
  <sheetFormatPr defaultRowHeight="12.7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157A9-B1C3-474B-956F-B56109CD95B5}">
  <sheetPr>
    <tabColor theme="5"/>
  </sheetPr>
  <dimension ref="B6:O137"/>
  <sheetViews>
    <sheetView showGridLines="0" zoomScaleNormal="100" workbookViewId="0"/>
  </sheetViews>
  <sheetFormatPr defaultColWidth="8.7109375" defaultRowHeight="15"/>
  <cols>
    <col min="1" max="1" width="3.7109375" style="33" customWidth="1"/>
    <col min="2" max="2" width="23.5703125" style="33" bestFit="1" customWidth="1"/>
    <col min="3" max="3" width="21" style="33" bestFit="1" customWidth="1"/>
    <col min="4" max="4" width="15.7109375" style="33" customWidth="1"/>
    <col min="5" max="5" width="22.42578125" style="33" bestFit="1" customWidth="1"/>
    <col min="6" max="6" width="12.5703125" style="33" bestFit="1" customWidth="1"/>
    <col min="7" max="7" width="17.42578125" style="33" customWidth="1"/>
    <col min="8" max="8" width="8.7109375" style="33"/>
    <col min="9" max="10" width="24.28515625" style="33" bestFit="1" customWidth="1"/>
    <col min="11" max="16384" width="8.7109375" style="33"/>
  </cols>
  <sheetData>
    <row r="6" spans="2:9">
      <c r="B6" s="122" t="s">
        <v>1</v>
      </c>
    </row>
    <row r="7" spans="2:9">
      <c r="B7" s="122" t="s">
        <v>215</v>
      </c>
    </row>
    <row r="8" spans="2:9">
      <c r="B8" s="122" t="s">
        <v>50</v>
      </c>
      <c r="C8" s="63"/>
      <c r="D8" s="63"/>
      <c r="E8" s="152"/>
    </row>
    <row r="9" spans="2:9">
      <c r="B9" s="122" t="s">
        <v>51</v>
      </c>
    </row>
    <row r="10" spans="2:9">
      <c r="B10" s="122" t="s">
        <v>52</v>
      </c>
    </row>
    <row r="11" spans="2:9">
      <c r="B11" s="57"/>
    </row>
    <row r="12" spans="2:9">
      <c r="B12" s="68" t="s">
        <v>2</v>
      </c>
      <c r="C12" s="69"/>
      <c r="D12" s="69"/>
      <c r="E12" s="69"/>
      <c r="F12" s="69"/>
      <c r="G12" s="69"/>
      <c r="H12" s="69"/>
      <c r="I12" s="69"/>
    </row>
    <row r="14" spans="2:9">
      <c r="B14" s="58" t="s">
        <v>3</v>
      </c>
      <c r="C14" s="289" t="s">
        <v>4</v>
      </c>
      <c r="D14" s="59"/>
      <c r="E14" s="59"/>
      <c r="F14" s="59"/>
    </row>
    <row r="15" spans="2:9">
      <c r="B15" s="58" t="s">
        <v>214</v>
      </c>
      <c r="C15" s="120">
        <v>0.60000000000000009</v>
      </c>
      <c r="D15" s="70"/>
      <c r="E15" s="71"/>
      <c r="F15" s="70"/>
    </row>
    <row r="16" spans="2:9">
      <c r="D16" s="70"/>
      <c r="E16" s="71"/>
      <c r="F16" s="70"/>
    </row>
    <row r="17" spans="2:14">
      <c r="C17" s="121" t="s">
        <v>203</v>
      </c>
      <c r="D17" s="121"/>
      <c r="E17" s="72"/>
      <c r="F17" s="121" t="s">
        <v>1</v>
      </c>
      <c r="G17" s="121"/>
    </row>
    <row r="19" spans="2:14">
      <c r="C19" s="60" t="s">
        <v>5</v>
      </c>
      <c r="D19" s="61" t="s">
        <v>6</v>
      </c>
      <c r="F19" s="60" t="s">
        <v>5</v>
      </c>
      <c r="G19" s="61" t="s">
        <v>6</v>
      </c>
    </row>
    <row r="20" spans="2:14">
      <c r="B20" s="62" t="s">
        <v>212</v>
      </c>
      <c r="C20" s="116">
        <f>'Cost of equity'!C16</f>
        <v>1.1136087383354365E-3</v>
      </c>
      <c r="D20" s="117">
        <f>'Cost of equity'!D16</f>
        <v>1.1136087383354365E-3</v>
      </c>
      <c r="E20"/>
      <c r="F20" s="116">
        <f>'Cost of equity'!F16</f>
        <v>1.1136087383354365E-3</v>
      </c>
      <c r="G20" s="117">
        <f>'Cost of equity'!G16</f>
        <v>1.1136087383354365E-3</v>
      </c>
      <c r="N20" s="63"/>
    </row>
    <row r="21" spans="2:14">
      <c r="B21" s="33" t="s">
        <v>7</v>
      </c>
      <c r="C21" s="118">
        <f>$C$15</f>
        <v>0.60000000000000009</v>
      </c>
      <c r="D21" s="119">
        <f>$C$15</f>
        <v>0.60000000000000009</v>
      </c>
      <c r="E21"/>
      <c r="F21" s="118">
        <f>$C$15</f>
        <v>0.60000000000000009</v>
      </c>
      <c r="G21" s="119">
        <f>$C$15</f>
        <v>0.60000000000000009</v>
      </c>
      <c r="M21" s="79"/>
    </row>
    <row r="22" spans="2:14">
      <c r="B22" s="33" t="s">
        <v>8</v>
      </c>
      <c r="C22" s="115">
        <f>'Cost of equity'!C18</f>
        <v>2.3251143377235772E-2</v>
      </c>
      <c r="D22" s="63">
        <f>'Cost of equity'!D18</f>
        <v>2.3251143377235772E-2</v>
      </c>
      <c r="E22"/>
      <c r="F22" s="115">
        <f>'Cost of equity'!F18</f>
        <v>2.3251143377235772E-2</v>
      </c>
      <c r="G22" s="63">
        <f>'Cost of equity'!G18</f>
        <v>2.3251143377235772E-2</v>
      </c>
      <c r="M22" s="79"/>
    </row>
    <row r="23" spans="2:14">
      <c r="B23" s="33" t="s">
        <v>9</v>
      </c>
      <c r="C23" s="115">
        <f>'Cost of equity'!C19</f>
        <v>6.9199999999999998E-2</v>
      </c>
      <c r="D23" s="63">
        <f>'Cost of equity'!D19</f>
        <v>6.7199999999999996E-2</v>
      </c>
      <c r="E23"/>
      <c r="F23" s="115">
        <f>'Cost of equity'!F19</f>
        <v>6.9199999999999998E-2</v>
      </c>
      <c r="G23" s="63">
        <f>'Cost of equity'!G19</f>
        <v>6.7199999999999996E-2</v>
      </c>
      <c r="M23" s="80"/>
    </row>
    <row r="24" spans="2:14">
      <c r="B24" s="33" t="s">
        <v>10</v>
      </c>
      <c r="C24" s="115">
        <f>C23-C22</f>
        <v>4.5948856622764225E-2</v>
      </c>
      <c r="D24" s="63">
        <f>D23-D22</f>
        <v>4.3948856622764224E-2</v>
      </c>
      <c r="E24"/>
      <c r="F24" s="115">
        <f>F23-F22</f>
        <v>4.5948856622764225E-2</v>
      </c>
      <c r="G24" s="63">
        <f>G23-G22</f>
        <v>4.3948856622764224E-2</v>
      </c>
      <c r="L24" s="37"/>
      <c r="M24" s="79"/>
    </row>
    <row r="25" spans="2:14">
      <c r="B25" s="33" t="s">
        <v>11</v>
      </c>
      <c r="C25" s="95">
        <f>'Cost of equity'!C21</f>
        <v>0.57769918266430409</v>
      </c>
      <c r="D25" s="96">
        <f>'Cost of equity'!D21</f>
        <v>0.44163323369565216</v>
      </c>
      <c r="E25"/>
      <c r="F25" s="95">
        <f>'Cost of equity'!F21</f>
        <v>0.5799636120121302</v>
      </c>
      <c r="G25" s="96">
        <f>'Cost of equity'!G21</f>
        <v>0.42106250000000001</v>
      </c>
      <c r="K25" s="67"/>
      <c r="M25" s="79"/>
    </row>
    <row r="26" spans="2:14">
      <c r="B26" s="33" t="s">
        <v>12</v>
      </c>
      <c r="C26" s="97">
        <f>'Cost of equity'!C22</f>
        <v>0.05</v>
      </c>
      <c r="D26" s="98">
        <f>'Cost of equity'!D22</f>
        <v>0.15</v>
      </c>
      <c r="E26"/>
      <c r="F26" s="97">
        <f>'Cost of equity'!F22</f>
        <v>7.4999999999999997E-2</v>
      </c>
      <c r="G26" s="98">
        <f>'Cost of equity'!G22</f>
        <v>7.4999999999999997E-2</v>
      </c>
      <c r="I26" s="162"/>
      <c r="J26" s="162"/>
      <c r="K26" s="67"/>
      <c r="M26" s="79"/>
    </row>
    <row r="27" spans="2:14">
      <c r="B27" s="33" t="s">
        <v>13</v>
      </c>
      <c r="C27" s="95">
        <f>(C25-(C26*C21))/(1-C21)</f>
        <v>1.3692479566607605</v>
      </c>
      <c r="D27" s="123">
        <f>(D25-(D26*D21))/(1-D21)</f>
        <v>0.87908308423913051</v>
      </c>
      <c r="E27"/>
      <c r="F27" s="95">
        <f>(F25-(F26*F21))/(1-F21)</f>
        <v>1.3374090300303256</v>
      </c>
      <c r="G27" s="123">
        <f>(G25-(G26*G21))/(1-G21)</f>
        <v>0.94015625000000025</v>
      </c>
      <c r="K27" s="67"/>
      <c r="M27" s="79"/>
    </row>
    <row r="28" spans="2:14">
      <c r="B28" s="36" t="s">
        <v>14</v>
      </c>
      <c r="C28" s="113">
        <f>C22+C27*(C23-C22)</f>
        <v>8.6166521418853934E-2</v>
      </c>
      <c r="D28" s="114">
        <f>D22+D27*(D23-D22)</f>
        <v>6.188583980595868E-2</v>
      </c>
      <c r="E28"/>
      <c r="F28" s="113">
        <f>F22+F27*(F23-F22)</f>
        <v>8.4703559144089377E-2</v>
      </c>
      <c r="G28" s="114">
        <f>G22+G27*(G23-G22)</f>
        <v>6.4569935611481458E-2</v>
      </c>
      <c r="H28" s="63"/>
      <c r="K28" s="67"/>
      <c r="M28" s="79"/>
    </row>
    <row r="29" spans="2:14">
      <c r="B29" s="33" t="s">
        <v>15</v>
      </c>
      <c r="C29" s="115">
        <f>'Cost of debt'!$C$18</f>
        <v>3.9257744477653768E-2</v>
      </c>
      <c r="D29" s="63">
        <f>'Cost of debt'!$C$18</f>
        <v>3.9257744477653768E-2</v>
      </c>
      <c r="E29"/>
      <c r="F29" s="115">
        <f>'Cost of debt'!$C$18</f>
        <v>3.9257744477653768E-2</v>
      </c>
      <c r="G29" s="63">
        <f>'Cost of debt'!$C$18</f>
        <v>3.9257744477653768E-2</v>
      </c>
      <c r="K29" s="67"/>
      <c r="M29" s="79"/>
    </row>
    <row r="30" spans="2:14">
      <c r="B30" s="33" t="s">
        <v>16</v>
      </c>
      <c r="C30" s="115">
        <f>'Cost of debt'!$C$16</f>
        <v>2.7655878683542755E-2</v>
      </c>
      <c r="D30" s="63">
        <f>'Cost of debt'!$C$16</f>
        <v>2.7655878683542755E-2</v>
      </c>
      <c r="E30"/>
      <c r="F30" s="115">
        <f>'Cost of debt'!$C$16</f>
        <v>2.7655878683542755E-2</v>
      </c>
      <c r="G30" s="63">
        <f>'Cost of debt'!$C$16</f>
        <v>2.7655878683542755E-2</v>
      </c>
      <c r="K30" s="67"/>
      <c r="M30" s="79"/>
    </row>
    <row r="31" spans="2:14">
      <c r="B31" s="33" t="s">
        <v>17</v>
      </c>
      <c r="C31" s="115">
        <f>'Cost of debt'!$C$19</f>
        <v>0.15373033473684578</v>
      </c>
      <c r="D31" s="63">
        <f>'Cost of debt'!$C$19</f>
        <v>0.15373033473684578</v>
      </c>
      <c r="E31"/>
      <c r="F31" s="115">
        <f>'Cost of debt'!$C$19</f>
        <v>0.15373033473684578</v>
      </c>
      <c r="G31" s="63">
        <f>'Cost of debt'!$C$19</f>
        <v>0.15373033473684578</v>
      </c>
      <c r="H31" s="63"/>
      <c r="I31" s="63"/>
      <c r="J31" s="63"/>
      <c r="K31" s="63"/>
      <c r="M31" s="79"/>
    </row>
    <row r="32" spans="2:14">
      <c r="B32" s="33" t="s">
        <v>18</v>
      </c>
      <c r="C32" s="115">
        <f>'Cost of debt'!$C$20</f>
        <v>1.9319835707659254E-3</v>
      </c>
      <c r="D32" s="63">
        <f>'Cost of debt'!$C$20</f>
        <v>1.9319835707659254E-3</v>
      </c>
      <c r="E32"/>
      <c r="F32" s="115">
        <f>'Cost of debt'!$C$20</f>
        <v>1.9319835707659254E-3</v>
      </c>
      <c r="G32" s="63">
        <f>'Cost of debt'!$C$20</f>
        <v>1.9319835707659254E-3</v>
      </c>
      <c r="H32" s="63"/>
      <c r="I32" s="63"/>
      <c r="K32" s="63"/>
    </row>
    <row r="33" spans="2:11">
      <c r="B33" s="36" t="s">
        <v>19</v>
      </c>
      <c r="C33" s="113">
        <f>C31*C29+(1-C31)*C30+C32</f>
        <v>3.1371420966409332E-2</v>
      </c>
      <c r="D33" s="112">
        <f>D31*D29+(1-D31)*D30+D32</f>
        <v>3.1371420966409332E-2</v>
      </c>
      <c r="E33"/>
      <c r="F33" s="113">
        <f>F31*F29+(1-F31)*F30+F32</f>
        <v>3.1371420966409332E-2</v>
      </c>
      <c r="G33" s="112">
        <f>G31*G29+(1-G31)*G30+G32</f>
        <v>3.1371420966409332E-2</v>
      </c>
      <c r="H33" s="63"/>
      <c r="I33" s="112"/>
      <c r="J33" s="63"/>
      <c r="K33" s="67"/>
    </row>
    <row r="34" spans="2:11">
      <c r="B34" s="40" t="s">
        <v>20</v>
      </c>
      <c r="C34" s="64">
        <f>(C28*(1-C21))+(C33*C21)</f>
        <v>5.3289461147387168E-2</v>
      </c>
      <c r="D34" s="65">
        <f>(D28*(1-D21))+(D33*D21)</f>
        <v>4.3577188502229067E-2</v>
      </c>
      <c r="E34"/>
      <c r="F34" s="64">
        <f>(F28*(1-F21))+(F33*F21)</f>
        <v>5.2704276237481348E-2</v>
      </c>
      <c r="G34" s="65">
        <f>(G28*(1-G21))+(G33*G21)</f>
        <v>4.4650826824438182E-2</v>
      </c>
      <c r="J34" s="96"/>
      <c r="K34" s="67"/>
    </row>
    <row r="35" spans="2:11">
      <c r="B35" s="33" t="s">
        <v>21</v>
      </c>
      <c r="C35" s="115"/>
      <c r="D35" s="112">
        <f>AVERAGE(C34:D34)</f>
        <v>4.8433324824808117E-2</v>
      </c>
      <c r="E35" s="63"/>
      <c r="F35" s="115"/>
      <c r="G35" s="112">
        <f>AVERAGE(F34:G34)</f>
        <v>4.8677551530959762E-2</v>
      </c>
      <c r="K35" s="67"/>
    </row>
    <row r="37" spans="2:11">
      <c r="B37" s="33" t="s">
        <v>22</v>
      </c>
      <c r="C37" s="66">
        <v>0.25</v>
      </c>
      <c r="D37" s="67">
        <v>0.25</v>
      </c>
      <c r="F37" s="66">
        <v>0.25</v>
      </c>
      <c r="G37" s="67">
        <v>0.25</v>
      </c>
    </row>
    <row r="38" spans="2:11">
      <c r="B38" s="40" t="s">
        <v>23</v>
      </c>
      <c r="C38" s="64">
        <f>(C28*(1-C21)/(1-C37))+(C33*C21)</f>
        <v>6.4778330669901019E-2</v>
      </c>
      <c r="D38" s="65">
        <f>(D28*(1-D21)/(1-D37))+(D33*D21)</f>
        <v>5.1828633809690224E-2</v>
      </c>
      <c r="F38" s="64">
        <f>(F28*(1-F21)/(1-F37))+(F33*F21)</f>
        <v>6.399808412335993E-2</v>
      </c>
      <c r="G38" s="65">
        <f>(G28*(1-G21)/(1-G37))+(G33*G21)</f>
        <v>5.3260151572635708E-2</v>
      </c>
    </row>
    <row r="39" spans="2:11">
      <c r="C39" s="99"/>
      <c r="D39" s="99">
        <f>AVERAGE(C38:D38)</f>
        <v>5.8303482239795618E-2</v>
      </c>
      <c r="F39" s="99"/>
      <c r="G39" s="99"/>
    </row>
    <row r="40" spans="2:11">
      <c r="B40" s="74" t="s">
        <v>253</v>
      </c>
      <c r="C40" s="99"/>
      <c r="D40" s="99"/>
      <c r="F40" s="99"/>
      <c r="G40" s="99"/>
    </row>
    <row r="41" spans="2:11">
      <c r="B41" s="62" t="s">
        <v>24</v>
      </c>
      <c r="C41" s="101">
        <f>'Cost of debt'!$C$22</f>
        <v>5.3247362827678509E-4</v>
      </c>
      <c r="D41" s="101">
        <f>'Cost of debt'!$C$22</f>
        <v>5.3247362827678509E-4</v>
      </c>
      <c r="F41" s="101">
        <f>'Cost of debt'!$C$22</f>
        <v>5.3247362827678509E-4</v>
      </c>
      <c r="G41" s="101">
        <f>'Cost of debt'!$C$22</f>
        <v>5.3247362827678509E-4</v>
      </c>
    </row>
    <row r="42" spans="2:11" ht="30">
      <c r="B42" s="189" t="s">
        <v>25</v>
      </c>
      <c r="C42" s="100">
        <f>C31*C29+(1-C31)*C30+C41</f>
        <v>2.9971911023920189E-2</v>
      </c>
      <c r="D42" s="100">
        <f>D31*D29+(1-D31)*D30+D41</f>
        <v>2.9971911023920189E-2</v>
      </c>
      <c r="F42" s="100">
        <f>F31*F29+(1-F31)*F30+F41</f>
        <v>2.9971911023920189E-2</v>
      </c>
      <c r="G42" s="100">
        <f>G31*G29+(1-G31)*G30+G41</f>
        <v>2.9971911023920189E-2</v>
      </c>
    </row>
    <row r="43" spans="2:11" ht="30">
      <c r="B43" s="190" t="s">
        <v>254</v>
      </c>
      <c r="C43" s="191">
        <f>(C28*(1-C21)/(1-C37))+(C42*C21)</f>
        <v>6.3938624704407532E-2</v>
      </c>
      <c r="D43" s="191">
        <f>(D28*(1-D21)/(1-D37))+(D42*D21)</f>
        <v>5.0988927844196737E-2</v>
      </c>
      <c r="F43" s="191">
        <f>(F28*(1-F21)/(1-F37))+(F42*F21)</f>
        <v>6.3158378157866443E-2</v>
      </c>
      <c r="G43" s="191">
        <f>(G28*(1-G21)/(1-G37))+(G42*G21)</f>
        <v>5.2420445607142221E-2</v>
      </c>
    </row>
    <row r="44" spans="2:11">
      <c r="C44" s="99"/>
      <c r="D44" s="63">
        <f>AVERAGE(C43:D43)</f>
        <v>5.7463776274302131E-2</v>
      </c>
      <c r="F44" s="99"/>
      <c r="G44" s="63">
        <f>AVERAGE(F43:G43)</f>
        <v>5.7789411882504332E-2</v>
      </c>
    </row>
    <row r="45" spans="2:11">
      <c r="C45" s="99"/>
      <c r="D45" s="63"/>
      <c r="F45" s="99"/>
      <c r="G45" s="63"/>
    </row>
    <row r="46" spans="2:11">
      <c r="B46" s="74" t="s">
        <v>244</v>
      </c>
      <c r="C46" s="60" t="s">
        <v>5</v>
      </c>
      <c r="D46" s="61" t="s">
        <v>6</v>
      </c>
      <c r="F46" s="99"/>
      <c r="G46" s="99"/>
    </row>
    <row r="47" spans="2:11">
      <c r="B47" s="62" t="s">
        <v>251</v>
      </c>
      <c r="C47" s="116">
        <f>(1+C34)*(1+'Cost of debt'!$C$33)-1</f>
        <v>7.5605838202333242E-2</v>
      </c>
      <c r="D47" s="117">
        <f>(1+D34)*(1+'Cost of debt'!$C$33)-1</f>
        <v>6.5687788563856042E-2</v>
      </c>
      <c r="F47" s="99"/>
      <c r="G47" s="99"/>
    </row>
    <row r="48" spans="2:11">
      <c r="B48" s="156" t="s">
        <v>21</v>
      </c>
      <c r="C48" s="116"/>
      <c r="D48" s="155">
        <f>(1+D35)*(1+'Cost of debt'!$C$33)-1</f>
        <v>7.0646813383094642E-2</v>
      </c>
      <c r="F48" s="99"/>
      <c r="G48" s="99"/>
    </row>
    <row r="49" spans="2:9">
      <c r="C49" s="144"/>
      <c r="D49" s="144"/>
      <c r="E49" s="63"/>
      <c r="F49" s="63"/>
      <c r="G49" s="63"/>
    </row>
    <row r="50" spans="2:9">
      <c r="B50" s="68" t="s">
        <v>26</v>
      </c>
      <c r="C50" s="68"/>
      <c r="D50" s="68"/>
      <c r="E50" s="68"/>
      <c r="F50" s="68"/>
      <c r="G50" s="68"/>
      <c r="H50" s="68"/>
      <c r="I50" s="68"/>
    </row>
    <row r="52" spans="2:9">
      <c r="B52" s="40"/>
      <c r="C52" s="149" t="s">
        <v>5</v>
      </c>
      <c r="D52" s="150" t="s">
        <v>6</v>
      </c>
      <c r="F52" s="149" t="s">
        <v>5</v>
      </c>
      <c r="G52" s="150" t="s">
        <v>6</v>
      </c>
    </row>
    <row r="53" spans="2:9">
      <c r="B53" s="33" t="str">
        <f>B29</f>
        <v>Cost of new debt</v>
      </c>
      <c r="C53" s="41">
        <f>C29</f>
        <v>3.9257744477653768E-2</v>
      </c>
      <c r="D53" s="34">
        <f>D29</f>
        <v>3.9257744477653768E-2</v>
      </c>
      <c r="F53" s="41">
        <f>F29</f>
        <v>3.9257744477653768E-2</v>
      </c>
      <c r="G53" s="34">
        <f>G29</f>
        <v>3.9257744477653768E-2</v>
      </c>
    </row>
    <row r="54" spans="2:9">
      <c r="B54" s="33" t="str">
        <f>B22</f>
        <v>Risk-free rate</v>
      </c>
      <c r="C54" s="41">
        <f>C22</f>
        <v>2.3251143377235772E-2</v>
      </c>
      <c r="D54" s="34">
        <f>D22</f>
        <v>2.3251143377235772E-2</v>
      </c>
      <c r="F54" s="41">
        <f>F22</f>
        <v>2.3251143377235772E-2</v>
      </c>
      <c r="G54" s="34">
        <f>G22</f>
        <v>2.3251143377235772E-2</v>
      </c>
    </row>
    <row r="55" spans="2:9">
      <c r="B55" s="33" t="s">
        <v>27</v>
      </c>
      <c r="C55" s="42">
        <f>ROUND('Expected loss assumptions'!$C$21,3)</f>
        <v>3.0000000000000001E-3</v>
      </c>
      <c r="D55" s="35">
        <f>ROUND('Expected loss assumptions'!$C$21,3)</f>
        <v>3.0000000000000001E-3</v>
      </c>
      <c r="F55" s="42">
        <f>ROUND('Expected loss assumptions'!$C$21,3)</f>
        <v>3.0000000000000001E-3</v>
      </c>
      <c r="G55" s="35">
        <f>ROUND('Expected loss assumptions'!$C$21,3)</f>
        <v>3.0000000000000001E-3</v>
      </c>
    </row>
    <row r="56" spans="2:9">
      <c r="B56" s="36" t="s">
        <v>28</v>
      </c>
      <c r="C56" s="43">
        <f>C53-C54-C55</f>
        <v>1.3006601100417996E-2</v>
      </c>
      <c r="D56" s="37">
        <f>D53-D54-D55</f>
        <v>1.3006601100417996E-2</v>
      </c>
      <c r="F56" s="43">
        <f>F53-F54-F55</f>
        <v>1.3006601100417996E-2</v>
      </c>
      <c r="G56" s="37">
        <f>G53-G54-G55</f>
        <v>1.3006601100417996E-2</v>
      </c>
    </row>
    <row r="57" spans="2:9">
      <c r="B57" s="33" t="str">
        <f>B25</f>
        <v>Asset beta</v>
      </c>
      <c r="C57" s="44">
        <f>C25</f>
        <v>0.57769918266430409</v>
      </c>
      <c r="D57" s="32">
        <f>D25</f>
        <v>0.44163323369565216</v>
      </c>
      <c r="F57" s="44">
        <f>F25</f>
        <v>0.5799636120121302</v>
      </c>
      <c r="G57" s="32">
        <f>G25</f>
        <v>0.42106250000000001</v>
      </c>
    </row>
    <row r="58" spans="2:9">
      <c r="B58" s="33" t="str">
        <f>B23</f>
        <v>TMR</v>
      </c>
      <c r="C58" s="41">
        <f>C23</f>
        <v>6.9199999999999998E-2</v>
      </c>
      <c r="D58" s="34">
        <f>D23</f>
        <v>6.7199999999999996E-2</v>
      </c>
      <c r="F58" s="41">
        <f>F23</f>
        <v>6.9199999999999998E-2</v>
      </c>
      <c r="G58" s="34">
        <f>G23</f>
        <v>6.7199999999999996E-2</v>
      </c>
    </row>
    <row r="59" spans="2:9" ht="15.75" thickBot="1">
      <c r="B59" s="36" t="s">
        <v>29</v>
      </c>
      <c r="C59" s="43">
        <f>C57*(C58-C54)</f>
        <v>2.654461691533019E-2</v>
      </c>
      <c r="D59" s="37">
        <f>D57*(D58-D54)</f>
        <v>1.9409275667537942E-2</v>
      </c>
      <c r="F59" s="43">
        <f>F57*(F58-F54)</f>
        <v>2.664866485476583E-2</v>
      </c>
      <c r="G59" s="37">
        <f>G57*(G58-G54)</f>
        <v>1.850521544172266E-2</v>
      </c>
    </row>
    <row r="60" spans="2:9" ht="15.75" thickBot="1">
      <c r="B60" s="38" t="s">
        <v>30</v>
      </c>
      <c r="C60" s="45">
        <f>C59-C56</f>
        <v>1.3538015814912194E-2</v>
      </c>
      <c r="D60" s="39">
        <f>D59-D56</f>
        <v>6.4026745671199453E-3</v>
      </c>
      <c r="F60" s="45">
        <f>F59-F56</f>
        <v>1.3642063754347834E-2</v>
      </c>
      <c r="G60" s="39">
        <f>G59-G56</f>
        <v>5.498614341304664E-3</v>
      </c>
    </row>
    <row r="63" spans="2:9">
      <c r="B63" s="73" t="s">
        <v>31</v>
      </c>
    </row>
    <row r="64" spans="2:9">
      <c r="B64" s="73"/>
    </row>
    <row r="65" spans="2:9" ht="45">
      <c r="B65" s="40"/>
      <c r="C65" s="47" t="s">
        <v>32</v>
      </c>
      <c r="D65" s="52" t="s">
        <v>33</v>
      </c>
      <c r="F65" s="53" t="s">
        <v>34</v>
      </c>
      <c r="G65" s="52" t="s">
        <v>35</v>
      </c>
    </row>
    <row r="66" spans="2:9">
      <c r="B66" s="33" t="s">
        <v>15</v>
      </c>
      <c r="C66" s="48">
        <v>3.8600000000000002E-2</v>
      </c>
      <c r="D66" s="34">
        <f>C53</f>
        <v>3.9257744477653768E-2</v>
      </c>
      <c r="F66" s="48">
        <v>3.7400000000000003E-2</v>
      </c>
      <c r="G66" s="34">
        <f>D66</f>
        <v>3.9257744477653768E-2</v>
      </c>
    </row>
    <row r="67" spans="2:9">
      <c r="B67" s="33" t="s">
        <v>8</v>
      </c>
      <c r="C67" s="48">
        <v>2.4899999999999999E-2</v>
      </c>
      <c r="D67" s="34">
        <f t="shared" ref="D67:D69" si="0">C54</f>
        <v>2.3251143377235772E-2</v>
      </c>
      <c r="F67" s="48">
        <v>1.52E-2</v>
      </c>
      <c r="G67" s="34">
        <f t="shared" ref="G67:G69" si="1">D67</f>
        <v>2.3251143377235772E-2</v>
      </c>
    </row>
    <row r="68" spans="2:9">
      <c r="B68" s="33" t="s">
        <v>27</v>
      </c>
      <c r="C68" s="48">
        <v>3.0000000000000001E-3</v>
      </c>
      <c r="D68" s="35">
        <f t="shared" si="0"/>
        <v>3.0000000000000001E-3</v>
      </c>
      <c r="F68" s="48">
        <f>D68</f>
        <v>3.0000000000000001E-3</v>
      </c>
      <c r="G68" s="35">
        <f t="shared" si="1"/>
        <v>3.0000000000000001E-3</v>
      </c>
    </row>
    <row r="69" spans="2:9">
      <c r="B69" s="36" t="s">
        <v>28</v>
      </c>
      <c r="C69" s="49">
        <f>C66-C67-C68</f>
        <v>1.0700000000000005E-2</v>
      </c>
      <c r="D69" s="37">
        <f t="shared" si="0"/>
        <v>1.3006601100417996E-2</v>
      </c>
      <c r="F69" s="49">
        <f>F66-F67-F68</f>
        <v>1.9200000000000005E-2</v>
      </c>
      <c r="G69" s="37">
        <f t="shared" si="1"/>
        <v>1.3006601100417996E-2</v>
      </c>
    </row>
    <row r="70" spans="2:9">
      <c r="B70" s="33" t="s">
        <v>11</v>
      </c>
      <c r="C70" s="50">
        <v>0.36</v>
      </c>
      <c r="D70" s="32">
        <f>C70</f>
        <v>0.36</v>
      </c>
      <c r="F70" s="50">
        <v>0.33</v>
      </c>
      <c r="G70" s="32">
        <f>F70</f>
        <v>0.33</v>
      </c>
    </row>
    <row r="71" spans="2:9">
      <c r="B71" s="33" t="s">
        <v>9</v>
      </c>
      <c r="C71" s="48">
        <v>7.0000000000000007E-2</v>
      </c>
      <c r="D71" s="34">
        <f t="shared" ref="D71" si="2">C71</f>
        <v>7.0000000000000007E-2</v>
      </c>
      <c r="F71" s="48">
        <v>6.83E-2</v>
      </c>
      <c r="G71" s="34">
        <v>6.83E-2</v>
      </c>
    </row>
    <row r="72" spans="2:9" ht="15.75" thickBot="1">
      <c r="B72" s="36" t="s">
        <v>29</v>
      </c>
      <c r="C72" s="49">
        <f>C70*(C71-C67)</f>
        <v>1.6236000000000004E-2</v>
      </c>
      <c r="D72" s="46">
        <f>D70*(D71-D67)</f>
        <v>1.6829588384195123E-2</v>
      </c>
      <c r="F72" s="49">
        <f>F70*(F71-F67)</f>
        <v>1.7523E-2</v>
      </c>
      <c r="G72" s="46">
        <f>G70*(G71-G67)</f>
        <v>1.4866122685512196E-2</v>
      </c>
    </row>
    <row r="73" spans="2:9" ht="15.75" thickBot="1">
      <c r="B73" s="38" t="s">
        <v>30</v>
      </c>
      <c r="C73" s="51">
        <f>C72-C69</f>
        <v>5.5359999999999993E-3</v>
      </c>
      <c r="D73" s="39">
        <f>D72-D69</f>
        <v>3.8229872837771267E-3</v>
      </c>
      <c r="F73" s="51">
        <f>F72-F69</f>
        <v>-1.6770000000000049E-3</v>
      </c>
      <c r="G73" s="39">
        <f>G72-G69</f>
        <v>1.8595215850941999E-3</v>
      </c>
    </row>
    <row r="74" spans="2:9">
      <c r="B74" s="74" t="s">
        <v>216</v>
      </c>
    </row>
    <row r="76" spans="2:9">
      <c r="B76" s="68" t="s">
        <v>245</v>
      </c>
      <c r="C76" s="68"/>
      <c r="D76" s="68"/>
      <c r="E76" s="68"/>
      <c r="F76" s="68"/>
      <c r="G76" s="68"/>
      <c r="H76" s="68"/>
      <c r="I76" s="68"/>
    </row>
    <row r="77" spans="2:9">
      <c r="B77"/>
    </row>
    <row r="79" spans="2:9" hidden="1"/>
    <row r="96" spans="3:8" ht="15.75" thickBot="1">
      <c r="C96" s="184" t="s">
        <v>23</v>
      </c>
      <c r="D96" s="184"/>
      <c r="E96" s="184"/>
      <c r="F96" s="184" t="s">
        <v>20</v>
      </c>
      <c r="G96" s="184"/>
      <c r="H96" s="184"/>
    </row>
    <row r="97" spans="2:15">
      <c r="B97" s="77" t="s">
        <v>7</v>
      </c>
      <c r="C97" s="78" t="s">
        <v>5</v>
      </c>
      <c r="D97" s="75" t="s">
        <v>6</v>
      </c>
      <c r="E97" s="76" t="s">
        <v>36</v>
      </c>
      <c r="F97" s="78" t="s">
        <v>5</v>
      </c>
      <c r="G97" s="75" t="s">
        <v>6</v>
      </c>
      <c r="H97" s="76" t="s">
        <v>36</v>
      </c>
      <c r="I97" s="74" t="s">
        <v>242</v>
      </c>
      <c r="O97" s="63"/>
    </row>
    <row r="98" spans="2:15">
      <c r="B98" s="163">
        <v>0.4</v>
      </c>
      <c r="C98" s="164">
        <v>6.5317002798852219E-2</v>
      </c>
      <c r="D98" s="164">
        <v>5.351260878191514E-2</v>
      </c>
      <c r="E98" s="165">
        <f>AVERAGE(C98:D98)</f>
        <v>5.9414805790383676E-2</v>
      </c>
      <c r="F98" s="164">
        <v>5.2124894195780098E-2</v>
      </c>
      <c r="G98" s="166">
        <v>4.3271598683077291E-2</v>
      </c>
      <c r="H98" s="165">
        <f t="shared" ref="H98:H108" si="3">AVERAGE(F98:G98)</f>
        <v>4.7698246439428695E-2</v>
      </c>
      <c r="O98" s="153"/>
    </row>
    <row r="99" spans="2:15">
      <c r="B99" s="167">
        <f>B98+5%</f>
        <v>0.45</v>
      </c>
      <c r="C99" s="168">
        <v>6.5182334766614419E-2</v>
      </c>
      <c r="D99" s="169">
        <v>5.3091615038858904E-2</v>
      </c>
      <c r="E99" s="170">
        <f t="shared" ref="E99:E108" si="4">AVERAGE(C99:D99)</f>
        <v>5.9136974902736658E-2</v>
      </c>
      <c r="F99" s="168">
        <v>5.2416035933681868E-2</v>
      </c>
      <c r="G99" s="169">
        <v>4.3347996137865233E-2</v>
      </c>
      <c r="H99" s="170">
        <f t="shared" si="3"/>
        <v>4.788201603577355E-2</v>
      </c>
      <c r="I99" s="63"/>
      <c r="J99" s="63"/>
      <c r="K99" s="63"/>
      <c r="L99" s="63"/>
      <c r="O99" s="153"/>
    </row>
    <row r="100" spans="2:15">
      <c r="B100" s="167">
        <f t="shared" ref="B100:B108" si="5">B99+5%</f>
        <v>0.5</v>
      </c>
      <c r="C100" s="168">
        <v>6.5047666734376619E-2</v>
      </c>
      <c r="D100" s="169">
        <v>5.2670621295802689E-2</v>
      </c>
      <c r="E100" s="170">
        <f>AVERAGE(C100:D100)</f>
        <v>5.8859144015089654E-2</v>
      </c>
      <c r="F100" s="168">
        <v>5.270717767158363E-2</v>
      </c>
      <c r="G100" s="169">
        <v>4.3424393592653182E-2</v>
      </c>
      <c r="H100" s="170">
        <f t="shared" si="3"/>
        <v>4.8065785632118406E-2</v>
      </c>
      <c r="I100" s="221">
        <f>E100-E98</f>
        <v>-5.5566177529402239E-4</v>
      </c>
      <c r="J100" s="221">
        <f>H100-H98</f>
        <v>3.6753919268971147E-4</v>
      </c>
      <c r="K100" s="63"/>
      <c r="L100" s="63"/>
      <c r="O100" s="153"/>
    </row>
    <row r="101" spans="2:15" ht="15.75" thickBot="1">
      <c r="B101" s="171">
        <f t="shared" si="5"/>
        <v>0.55000000000000004</v>
      </c>
      <c r="C101" s="172">
        <v>6.4912998702138819E-2</v>
      </c>
      <c r="D101" s="173">
        <v>5.2249627552746453E-2</v>
      </c>
      <c r="E101" s="174">
        <f t="shared" si="4"/>
        <v>5.8581313127442636E-2</v>
      </c>
      <c r="F101" s="172">
        <v>5.2998319409485399E-2</v>
      </c>
      <c r="G101" s="173">
        <v>4.3500791047441117E-2</v>
      </c>
      <c r="H101" s="174">
        <f t="shared" si="3"/>
        <v>4.8249555228463262E-2</v>
      </c>
      <c r="I101" s="221">
        <f t="shared" ref="I101:I108" si="6">E101-E99</f>
        <v>-5.5566177529402239E-4</v>
      </c>
      <c r="J101" s="221">
        <f t="shared" ref="J101:J108" si="7">H101-H99</f>
        <v>3.6753919268971147E-4</v>
      </c>
      <c r="K101" s="63"/>
      <c r="L101" s="63"/>
      <c r="O101" s="153"/>
    </row>
    <row r="102" spans="2:15" ht="15.75" thickBot="1">
      <c r="B102" s="175">
        <f t="shared" si="5"/>
        <v>0.60000000000000009</v>
      </c>
      <c r="C102" s="176">
        <v>6.4778330669901019E-2</v>
      </c>
      <c r="D102" s="177">
        <v>5.1828633809690224E-2</v>
      </c>
      <c r="E102" s="178">
        <f t="shared" si="4"/>
        <v>5.8303482239795618E-2</v>
      </c>
      <c r="F102" s="176">
        <v>5.3289461147387168E-2</v>
      </c>
      <c r="G102" s="177">
        <v>4.3577188502229067E-2</v>
      </c>
      <c r="H102" s="178">
        <f t="shared" si="3"/>
        <v>4.8433324824808117E-2</v>
      </c>
      <c r="I102" s="221">
        <f t="shared" si="6"/>
        <v>-5.5566177529403626E-4</v>
      </c>
      <c r="J102" s="221">
        <f t="shared" si="7"/>
        <v>3.6753919268971147E-4</v>
      </c>
      <c r="K102" s="63"/>
      <c r="L102" s="63"/>
      <c r="O102" s="153"/>
    </row>
    <row r="103" spans="2:15">
      <c r="B103" s="163">
        <f t="shared" si="5"/>
        <v>0.65000000000000013</v>
      </c>
      <c r="C103" s="164">
        <v>6.4643662637663232E-2</v>
      </c>
      <c r="D103" s="164">
        <v>5.1407640066633994E-2</v>
      </c>
      <c r="E103" s="165">
        <f t="shared" si="4"/>
        <v>5.8025651352148613E-2</v>
      </c>
      <c r="F103" s="164">
        <v>5.3580602885288944E-2</v>
      </c>
      <c r="G103" s="164">
        <v>4.3653585957017016E-2</v>
      </c>
      <c r="H103" s="165">
        <f t="shared" si="3"/>
        <v>4.861709442115298E-2</v>
      </c>
      <c r="I103" s="221">
        <f t="shared" si="6"/>
        <v>-5.5566177529402239E-4</v>
      </c>
      <c r="J103" s="221">
        <f t="shared" si="7"/>
        <v>3.6753919268971841E-4</v>
      </c>
      <c r="K103" s="63"/>
      <c r="L103" s="63"/>
      <c r="O103" s="153"/>
    </row>
    <row r="104" spans="2:15">
      <c r="B104" s="167">
        <f t="shared" si="5"/>
        <v>0.70000000000000018</v>
      </c>
      <c r="C104" s="168">
        <v>6.4508994605425418E-2</v>
      </c>
      <c r="D104" s="169">
        <v>5.0986646323577772E-2</v>
      </c>
      <c r="E104" s="170">
        <f>AVERAGE(C104:D104)</f>
        <v>5.7747820464501595E-2</v>
      </c>
      <c r="F104" s="168">
        <v>5.38717446231907E-2</v>
      </c>
      <c r="G104" s="169">
        <v>4.3729983411804965E-2</v>
      </c>
      <c r="H104" s="170">
        <f t="shared" si="3"/>
        <v>4.8800864017497836E-2</v>
      </c>
      <c r="I104" s="221">
        <f t="shared" si="6"/>
        <v>-5.5566177529402239E-4</v>
      </c>
      <c r="J104" s="221">
        <f t="shared" si="7"/>
        <v>3.6753919268971841E-4</v>
      </c>
      <c r="K104" s="63"/>
      <c r="L104" s="63"/>
      <c r="O104" s="153"/>
    </row>
    <row r="105" spans="2:15">
      <c r="B105" s="167">
        <f t="shared" si="5"/>
        <v>0.75000000000000022</v>
      </c>
      <c r="C105" s="168">
        <v>6.4374326573187632E-2</v>
      </c>
      <c r="D105" s="169">
        <v>5.056565258052155E-2</v>
      </c>
      <c r="E105" s="170">
        <f t="shared" si="4"/>
        <v>5.7469989576854591E-2</v>
      </c>
      <c r="F105" s="168">
        <v>5.4162886361092476E-2</v>
      </c>
      <c r="G105" s="169">
        <v>4.3806380866592914E-2</v>
      </c>
      <c r="H105" s="170">
        <f t="shared" si="3"/>
        <v>4.8984633613842699E-2</v>
      </c>
      <c r="I105" s="221">
        <f t="shared" si="6"/>
        <v>-5.5566177529402239E-4</v>
      </c>
      <c r="J105" s="221">
        <f t="shared" si="7"/>
        <v>3.6753919268971841E-4</v>
      </c>
      <c r="K105" s="63"/>
      <c r="L105" s="63"/>
      <c r="O105" s="153"/>
    </row>
    <row r="106" spans="2:15">
      <c r="B106" s="167">
        <f t="shared" si="5"/>
        <v>0.80000000000000027</v>
      </c>
      <c r="C106" s="168">
        <v>6.4239658540949832E-2</v>
      </c>
      <c r="D106" s="169">
        <v>5.0144658837465314E-2</v>
      </c>
      <c r="E106" s="170">
        <f t="shared" si="4"/>
        <v>5.7192158689207573E-2</v>
      </c>
      <c r="F106" s="168">
        <v>5.4454028098994245E-2</v>
      </c>
      <c r="G106" s="169">
        <v>4.3882778321380857E-2</v>
      </c>
      <c r="H106" s="170">
        <f t="shared" si="3"/>
        <v>4.9168403210187547E-2</v>
      </c>
      <c r="I106" s="221">
        <f t="shared" si="6"/>
        <v>-5.5566177529402239E-4</v>
      </c>
      <c r="J106" s="221">
        <f t="shared" si="7"/>
        <v>3.6753919268971147E-4</v>
      </c>
      <c r="K106" s="63"/>
      <c r="L106" s="63"/>
      <c r="O106" s="153"/>
    </row>
    <row r="107" spans="2:15">
      <c r="B107" s="167">
        <f t="shared" si="5"/>
        <v>0.85000000000000031</v>
      </c>
      <c r="C107" s="168">
        <v>6.4104990508712031E-2</v>
      </c>
      <c r="D107" s="169">
        <v>4.9723665094409092E-2</v>
      </c>
      <c r="E107" s="170">
        <f t="shared" si="4"/>
        <v>5.6914327801560562E-2</v>
      </c>
      <c r="F107" s="168">
        <v>5.4745169836896007E-2</v>
      </c>
      <c r="G107" s="169">
        <v>4.3959175776168806E-2</v>
      </c>
      <c r="H107" s="170">
        <f t="shared" si="3"/>
        <v>4.935217280653241E-2</v>
      </c>
      <c r="I107" s="221">
        <f t="shared" si="6"/>
        <v>-5.5566177529402933E-4</v>
      </c>
      <c r="J107" s="221">
        <f t="shared" si="7"/>
        <v>3.6753919268971147E-4</v>
      </c>
      <c r="K107" s="63"/>
      <c r="L107" s="63"/>
      <c r="O107" s="153"/>
    </row>
    <row r="108" spans="2:15" ht="15.75" thickBot="1">
      <c r="B108" s="179">
        <f t="shared" si="5"/>
        <v>0.90000000000000036</v>
      </c>
      <c r="C108" s="180">
        <v>6.3970322476474231E-2</v>
      </c>
      <c r="D108" s="181">
        <v>4.9302671351352863E-2</v>
      </c>
      <c r="E108" s="182">
        <f t="shared" si="4"/>
        <v>5.663649691391355E-2</v>
      </c>
      <c r="F108" s="180">
        <v>5.5036311574797769E-2</v>
      </c>
      <c r="G108" s="181">
        <v>4.4035573230956748E-2</v>
      </c>
      <c r="H108" s="182">
        <f t="shared" si="3"/>
        <v>4.9535942402877259E-2</v>
      </c>
      <c r="I108" s="221">
        <f t="shared" si="6"/>
        <v>-5.5566177529402239E-4</v>
      </c>
      <c r="J108" s="221">
        <f t="shared" si="7"/>
        <v>3.6753919268971147E-4</v>
      </c>
      <c r="K108" s="63"/>
      <c r="L108" s="63"/>
      <c r="O108" s="153"/>
    </row>
    <row r="109" spans="2:15">
      <c r="C109" s="183" t="b">
        <f>C38=INDEX(C98:C108,MATCH($C$15,$B$98:$B$108,0))</f>
        <v>1</v>
      </c>
      <c r="D109" s="183" t="b">
        <f>D38=INDEX(D98:D108,MATCH($C$15,$B$98:$B$108,0))</f>
        <v>1</v>
      </c>
      <c r="F109" s="183" t="b">
        <f>C34=INDEX(F98:F108,MATCH($C$15,$B$98:$B$108,0))</f>
        <v>1</v>
      </c>
      <c r="G109" s="183" t="b">
        <f>D34=INDEX(G98:G108,MATCH($C$15,$B$98:$B$108,0))</f>
        <v>1</v>
      </c>
    </row>
    <row r="110" spans="2:15">
      <c r="B110" s="74" t="s">
        <v>37</v>
      </c>
    </row>
    <row r="112" spans="2:15">
      <c r="B112" s="68" t="s">
        <v>262</v>
      </c>
      <c r="C112" s="68"/>
      <c r="D112" s="68"/>
      <c r="E112" s="68"/>
      <c r="F112" s="68"/>
      <c r="G112" s="68"/>
      <c r="H112" s="68"/>
      <c r="I112" s="68"/>
    </row>
    <row r="114" spans="2:9">
      <c r="C114" s="60" t="s">
        <v>5</v>
      </c>
      <c r="D114" s="61" t="s">
        <v>6</v>
      </c>
    </row>
    <row r="115" spans="2:9">
      <c r="B115" s="62" t="s">
        <v>10</v>
      </c>
      <c r="C115" s="116">
        <f>C24</f>
        <v>4.5948856622764225E-2</v>
      </c>
      <c r="D115" s="117">
        <f>D24</f>
        <v>4.3948856622764224E-2</v>
      </c>
    </row>
    <row r="116" spans="2:9">
      <c r="B116" s="157" t="s">
        <v>246</v>
      </c>
      <c r="C116" s="67">
        <f>C21</f>
        <v>0.60000000000000009</v>
      </c>
      <c r="D116" s="158">
        <f>D21</f>
        <v>0.60000000000000009</v>
      </c>
    </row>
    <row r="117" spans="2:9">
      <c r="B117" s="157" t="s">
        <v>247</v>
      </c>
      <c r="C117" s="67">
        <f>'Cost of equity'!C33</f>
        <v>0.28674277219383831</v>
      </c>
      <c r="D117" s="158">
        <f>'Cost of equity'!D33</f>
        <v>0.34273205211898278</v>
      </c>
    </row>
    <row r="118" spans="2:9" ht="30">
      <c r="B118" s="159" t="s">
        <v>248</v>
      </c>
      <c r="C118" s="160">
        <f>C115*(C117-C116)</f>
        <v>-1.4393811446509919E-2</v>
      </c>
      <c r="D118" s="160">
        <f>D115*(D117-D116)</f>
        <v>-1.1306632155055609E-2</v>
      </c>
    </row>
    <row r="119" spans="2:9">
      <c r="B119" s="74" t="s">
        <v>250</v>
      </c>
      <c r="C119" s="152"/>
      <c r="D119" s="161">
        <f>AVERAGE(C118:D118)</f>
        <v>-1.2850221800782765E-2</v>
      </c>
    </row>
    <row r="120" spans="2:9">
      <c r="B120" s="74" t="s">
        <v>259</v>
      </c>
      <c r="C120" s="152"/>
      <c r="D120" s="218">
        <f>(D119/100)*10000</f>
        <v>-1.2850221800782764</v>
      </c>
    </row>
    <row r="122" spans="2:9">
      <c r="B122" s="74" t="s">
        <v>249</v>
      </c>
    </row>
    <row r="124" spans="2:9">
      <c r="B124" s="68" t="s">
        <v>255</v>
      </c>
      <c r="C124" s="68"/>
      <c r="D124" s="68"/>
      <c r="E124" s="68"/>
      <c r="F124" s="68"/>
      <c r="G124" s="68"/>
      <c r="H124" s="68"/>
      <c r="I124" s="68"/>
    </row>
    <row r="126" spans="2:9">
      <c r="C126" s="60" t="s">
        <v>5</v>
      </c>
      <c r="D126" s="61" t="s">
        <v>6</v>
      </c>
    </row>
    <row r="127" spans="2:9">
      <c r="B127" s="62" t="s">
        <v>252</v>
      </c>
      <c r="C127" s="116">
        <f>C22</f>
        <v>2.3251143377235772E-2</v>
      </c>
      <c r="D127" s="185">
        <f>D22</f>
        <v>2.3251143377235772E-2</v>
      </c>
    </row>
    <row r="128" spans="2:9">
      <c r="B128" s="157" t="s">
        <v>12</v>
      </c>
      <c r="C128" s="96">
        <f>C26</f>
        <v>0.05</v>
      </c>
      <c r="D128" s="96">
        <f>D26</f>
        <v>0.15</v>
      </c>
    </row>
    <row r="129" spans="2:5">
      <c r="B129" s="157" t="s">
        <v>10</v>
      </c>
      <c r="C129" s="63">
        <f>C24</f>
        <v>4.5948856622764225E-2</v>
      </c>
      <c r="D129" s="63">
        <f>D24</f>
        <v>4.3948856622764224E-2</v>
      </c>
    </row>
    <row r="130" spans="2:5">
      <c r="B130" s="157" t="s">
        <v>22</v>
      </c>
      <c r="C130" s="67">
        <f>C37</f>
        <v>0.25</v>
      </c>
      <c r="D130" s="67">
        <f>D37</f>
        <v>0.25</v>
      </c>
    </row>
    <row r="131" spans="2:5">
      <c r="B131" s="186" t="s">
        <v>19</v>
      </c>
      <c r="C131" s="187">
        <f>C33</f>
        <v>3.1371420966409332E-2</v>
      </c>
      <c r="D131" s="187">
        <f>D33</f>
        <v>3.1371420966409332E-2</v>
      </c>
    </row>
    <row r="132" spans="2:5" ht="45">
      <c r="B132" s="188" t="s">
        <v>256</v>
      </c>
      <c r="C132" s="152">
        <f>-(1/(1-C130)*(C127+C128*C129))+C131</f>
        <v>-2.6933606447559766E-3</v>
      </c>
      <c r="D132" s="161">
        <f>-(1/(1-D130)*(D127+D128*D129))+D131</f>
        <v>-8.4198748611245405E-3</v>
      </c>
      <c r="E132" s="152"/>
    </row>
    <row r="133" spans="2:5" ht="45">
      <c r="B133" s="188" t="s">
        <v>257</v>
      </c>
      <c r="C133" s="152">
        <f>-((C127+C128*C129))+C131</f>
        <v>5.8228347580353487E-3</v>
      </c>
      <c r="D133" s="152">
        <f>-((D127+D128*D129))+D131</f>
        <v>1.5279490957589258E-3</v>
      </c>
    </row>
    <row r="134" spans="2:5">
      <c r="B134" s="74" t="s">
        <v>258</v>
      </c>
    </row>
    <row r="136" spans="2:5">
      <c r="C136" s="217"/>
    </row>
    <row r="137" spans="2:5">
      <c r="C137" s="216"/>
    </row>
  </sheetData>
  <dataValidations count="1">
    <dataValidation type="list" allowBlank="1" showInputMessage="1" showErrorMessage="1" sqref="C15" xr:uid="{5DB4AE58-25F4-499E-A6FC-65D3FF70A7C4}">
      <formula1>$B$98:$B$108</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AA968-358F-4581-9B9E-87DA066CD8B4}">
  <sheetPr>
    <tabColor theme="4"/>
  </sheetPr>
  <dimension ref="A1"/>
  <sheetViews>
    <sheetView zoomScaleNormal="100" workbookViewId="0"/>
  </sheetViews>
  <sheetFormatPr defaultRowHeight="12.7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18618-8791-46A1-8642-B3FF284AF918}">
  <sheetPr>
    <tabColor theme="6" tint="0.79998168889431442"/>
  </sheetPr>
  <dimension ref="B6:R35"/>
  <sheetViews>
    <sheetView showGridLines="0" zoomScaleNormal="100" workbookViewId="0"/>
  </sheetViews>
  <sheetFormatPr defaultColWidth="8.7109375" defaultRowHeight="15"/>
  <cols>
    <col min="1" max="1" width="3.7109375" style="19" customWidth="1"/>
    <col min="2" max="2" width="31" style="19" bestFit="1" customWidth="1"/>
    <col min="3" max="4" width="8.7109375" style="19"/>
    <col min="5" max="5" width="4.42578125" style="19" customWidth="1"/>
    <col min="6" max="8" width="8.7109375" style="19"/>
    <col min="9" max="10" width="6.5703125" style="19" customWidth="1"/>
    <col min="11" max="16384" width="8.7109375" style="19"/>
  </cols>
  <sheetData>
    <row r="6" spans="2:18">
      <c r="B6" s="54" t="s">
        <v>53</v>
      </c>
    </row>
    <row r="7" spans="2:18">
      <c r="B7" s="54" t="s">
        <v>49</v>
      </c>
    </row>
    <row r="8" spans="2:18">
      <c r="B8" s="54" t="s">
        <v>50</v>
      </c>
    </row>
    <row r="9" spans="2:18">
      <c r="B9" s="54" t="s">
        <v>51</v>
      </c>
    </row>
    <row r="10" spans="2:18">
      <c r="B10" s="54" t="s">
        <v>52</v>
      </c>
    </row>
    <row r="11" spans="2:18">
      <c r="B11" s="18"/>
    </row>
    <row r="12" spans="2:18">
      <c r="B12" s="20" t="s">
        <v>0</v>
      </c>
      <c r="C12" s="21"/>
      <c r="D12" s="21"/>
      <c r="E12" s="22"/>
      <c r="F12" s="22"/>
      <c r="G12" s="22"/>
      <c r="H12" s="22"/>
      <c r="I12" s="22"/>
      <c r="J12" s="22"/>
      <c r="K12" s="22"/>
      <c r="L12" s="22"/>
      <c r="M12" s="22"/>
      <c r="N12" s="22"/>
      <c r="O12" s="22"/>
      <c r="P12" s="22"/>
      <c r="Q12" s="22"/>
      <c r="R12" s="22"/>
    </row>
    <row r="13" spans="2:18" customFormat="1" ht="12.75"/>
    <row r="14" spans="2:18">
      <c r="C14" s="110" t="s">
        <v>203</v>
      </c>
      <c r="D14" s="81"/>
      <c r="F14" s="110" t="s">
        <v>1</v>
      </c>
      <c r="G14" s="81"/>
    </row>
    <row r="15" spans="2:18">
      <c r="C15" s="23" t="s">
        <v>5</v>
      </c>
      <c r="D15" s="24" t="s">
        <v>6</v>
      </c>
      <c r="F15" s="23" t="s">
        <v>5</v>
      </c>
      <c r="G15" s="24" t="s">
        <v>6</v>
      </c>
      <c r="H15" s="24"/>
      <c r="I15" s="24"/>
      <c r="J15" s="24"/>
      <c r="K15" s="25"/>
    </row>
    <row r="16" spans="2:18">
      <c r="B16" s="26" t="s">
        <v>212</v>
      </c>
      <c r="C16" s="84">
        <f>$C$28</f>
        <v>1.1136087383354365E-3</v>
      </c>
      <c r="D16" s="88">
        <f>$D$28</f>
        <v>1.1136087383354365E-3</v>
      </c>
      <c r="F16" s="84">
        <f>$F$28</f>
        <v>1.1136087383354365E-3</v>
      </c>
      <c r="G16" s="88">
        <f>$G$28</f>
        <v>1.1136087383354365E-3</v>
      </c>
      <c r="H16" s="107"/>
      <c r="I16" s="107"/>
      <c r="J16" s="107"/>
      <c r="K16" s="27"/>
    </row>
    <row r="17" spans="2:18">
      <c r="B17" s="19" t="s">
        <v>7</v>
      </c>
      <c r="C17" s="89">
        <f>'WACC calculator'!C21</f>
        <v>0.60000000000000009</v>
      </c>
      <c r="D17" s="90">
        <f>'WACC calculator'!D21</f>
        <v>0.60000000000000009</v>
      </c>
      <c r="F17" s="89">
        <f>'WACC calculator'!C21</f>
        <v>0.60000000000000009</v>
      </c>
      <c r="G17" s="90">
        <f>'WACC calculator'!D21</f>
        <v>0.60000000000000009</v>
      </c>
      <c r="H17" s="90"/>
      <c r="I17" s="90"/>
      <c r="J17" s="90"/>
      <c r="K17" s="27"/>
    </row>
    <row r="18" spans="2:18">
      <c r="B18" s="19" t="s">
        <v>8</v>
      </c>
      <c r="C18" s="85">
        <f>$C$29</f>
        <v>2.3251143377235772E-2</v>
      </c>
      <c r="D18" s="16">
        <f>$D$29</f>
        <v>2.3251143377235772E-2</v>
      </c>
      <c r="F18" s="85">
        <f>$F$29</f>
        <v>2.3251143377235772E-2</v>
      </c>
      <c r="G18" s="16">
        <f>$G$29</f>
        <v>2.3251143377235772E-2</v>
      </c>
      <c r="H18" s="16"/>
      <c r="I18" s="16"/>
      <c r="J18" s="16"/>
      <c r="K18" s="27"/>
    </row>
    <row r="19" spans="2:18">
      <c r="B19" s="19" t="s">
        <v>9</v>
      </c>
      <c r="C19" s="91">
        <f>C32</f>
        <v>6.9199999999999998E-2</v>
      </c>
      <c r="D19" s="92">
        <f>D32</f>
        <v>6.7199999999999996E-2</v>
      </c>
      <c r="F19" s="91">
        <f>F32</f>
        <v>6.9199999999999998E-2</v>
      </c>
      <c r="G19" s="92">
        <f>G32</f>
        <v>6.7199999999999996E-2</v>
      </c>
      <c r="H19" s="92"/>
      <c r="I19" s="92"/>
      <c r="J19" s="92"/>
      <c r="K19" s="27"/>
      <c r="L19" s="17"/>
    </row>
    <row r="20" spans="2:18">
      <c r="B20" s="19" t="s">
        <v>10</v>
      </c>
      <c r="C20" s="85">
        <f>C19-C18</f>
        <v>4.5948856622764225E-2</v>
      </c>
      <c r="D20" s="16">
        <f>D19-D18</f>
        <v>4.3948856622764224E-2</v>
      </c>
      <c r="F20" s="85">
        <f>F19-F18</f>
        <v>4.5948856622764225E-2</v>
      </c>
      <c r="G20" s="16">
        <f>G19-G18</f>
        <v>4.3948856622764224E-2</v>
      </c>
      <c r="H20" s="16"/>
      <c r="I20" s="16"/>
      <c r="J20" s="16"/>
      <c r="K20" s="27"/>
    </row>
    <row r="21" spans="2:18">
      <c r="B21" s="19" t="s">
        <v>11</v>
      </c>
      <c r="C21" s="93">
        <f>$C$30</f>
        <v>0.57769918266430409</v>
      </c>
      <c r="D21" s="17">
        <f>$D$30</f>
        <v>0.44163323369565216</v>
      </c>
      <c r="F21" s="93">
        <f>$F$30</f>
        <v>0.5799636120121302</v>
      </c>
      <c r="G21" s="17">
        <f>$G$30</f>
        <v>0.42106250000000001</v>
      </c>
      <c r="H21" s="17"/>
      <c r="I21" s="17"/>
      <c r="J21" s="17"/>
      <c r="K21" s="27"/>
    </row>
    <row r="22" spans="2:18">
      <c r="B22" s="19" t="s">
        <v>12</v>
      </c>
      <c r="C22" s="86">
        <f>$C$31</f>
        <v>0.05</v>
      </c>
      <c r="D22" s="87">
        <f>$D$31</f>
        <v>0.15</v>
      </c>
      <c r="F22" s="86">
        <f>$F$31</f>
        <v>7.4999999999999997E-2</v>
      </c>
      <c r="G22" s="87">
        <f>$G$31</f>
        <v>7.4999999999999997E-2</v>
      </c>
      <c r="H22" s="87"/>
      <c r="I22" s="87"/>
      <c r="J22" s="87"/>
      <c r="K22" s="27"/>
    </row>
    <row r="23" spans="2:18" ht="15.75" thickBot="1">
      <c r="B23" s="19" t="s">
        <v>13</v>
      </c>
      <c r="C23" s="94">
        <f>(C21-(C22*C17))/(1-C17)</f>
        <v>1.3692479566607605</v>
      </c>
      <c r="D23" s="17">
        <f>(D21-(D22*D17))/(1-D17)</f>
        <v>0.87908308423913051</v>
      </c>
      <c r="F23" s="94">
        <f>(F21-(F22*F17))/(1-F17)</f>
        <v>1.3374090300303256</v>
      </c>
      <c r="G23" s="17">
        <f>(G21-(G22*G17))/(1-G17)</f>
        <v>0.94015625000000025</v>
      </c>
      <c r="H23" s="17"/>
      <c r="I23" s="17"/>
      <c r="J23" s="17"/>
      <c r="K23" s="27"/>
    </row>
    <row r="24" spans="2:18" s="29" customFormat="1" ht="15.75" thickBot="1">
      <c r="B24" s="28" t="s">
        <v>14</v>
      </c>
      <c r="C24" s="55">
        <f>C18+C23*(C19-C18)</f>
        <v>8.6166521418853934E-2</v>
      </c>
      <c r="D24" s="56">
        <f>D18+D23*(D19-D18)</f>
        <v>6.188583980595868E-2</v>
      </c>
      <c r="E24" s="19"/>
      <c r="F24" s="55">
        <f>F18+F23*(F19-F18)</f>
        <v>8.4703559144089377E-2</v>
      </c>
      <c r="G24" s="56">
        <f>G18+G23*(G19-G18)</f>
        <v>6.4569935611481458E-2</v>
      </c>
      <c r="H24" s="108"/>
      <c r="I24" s="108"/>
      <c r="J24" s="108"/>
      <c r="K24" s="27"/>
      <c r="L24" s="19"/>
    </row>
    <row r="25" spans="2:18">
      <c r="C25" s="16"/>
      <c r="D25" s="16"/>
      <c r="F25" s="16"/>
      <c r="G25" s="16"/>
      <c r="H25" s="16"/>
      <c r="I25" s="16"/>
      <c r="J25" s="16"/>
    </row>
    <row r="26" spans="2:18">
      <c r="B26" s="82" t="s">
        <v>48</v>
      </c>
      <c r="C26" s="82"/>
      <c r="D26" s="82"/>
      <c r="E26" s="82"/>
      <c r="F26" s="82"/>
      <c r="G26" s="82"/>
      <c r="H26" s="82"/>
      <c r="I26" s="82"/>
      <c r="J26" s="82"/>
      <c r="K26" s="82"/>
      <c r="L26" s="82"/>
      <c r="M26" s="82"/>
      <c r="N26" s="82"/>
      <c r="O26" s="82"/>
      <c r="P26" s="82"/>
      <c r="Q26" s="82"/>
      <c r="R26" s="82"/>
    </row>
    <row r="27" spans="2:18">
      <c r="C27" s="109" t="s">
        <v>203</v>
      </c>
      <c r="F27" s="109" t="s">
        <v>1</v>
      </c>
    </row>
    <row r="28" spans="2:18">
      <c r="B28" s="26" t="s">
        <v>212</v>
      </c>
      <c r="C28" s="193">
        <v>1.1136087383354365E-3</v>
      </c>
      <c r="D28" s="194">
        <v>1.1136087383354365E-3</v>
      </c>
      <c r="F28" s="193">
        <v>1.1136087383354365E-3</v>
      </c>
      <c r="G28" s="194">
        <v>1.1136087383354365E-3</v>
      </c>
      <c r="H28" s="107"/>
      <c r="I28" s="192" t="b">
        <f>C28=F28</f>
        <v>1</v>
      </c>
      <c r="J28" s="192" t="b">
        <f>D28=G28</f>
        <v>1</v>
      </c>
      <c r="K28" s="27" t="s">
        <v>211</v>
      </c>
    </row>
    <row r="29" spans="2:18">
      <c r="B29" s="19" t="s">
        <v>8</v>
      </c>
      <c r="C29" s="91">
        <v>2.3251143377235772E-2</v>
      </c>
      <c r="D29" s="92">
        <v>2.3251143377235772E-2</v>
      </c>
      <c r="F29" s="91">
        <v>2.3251143377235772E-2</v>
      </c>
      <c r="G29" s="92">
        <v>2.3251143377235772E-2</v>
      </c>
      <c r="H29" s="16"/>
      <c r="I29" s="192" t="b">
        <f t="shared" ref="I29:I32" si="0">C29=F29</f>
        <v>1</v>
      </c>
      <c r="J29" s="192" t="b">
        <f t="shared" ref="J29:J32" si="1">D29=G29</f>
        <v>1</v>
      </c>
      <c r="K29" s="27" t="s">
        <v>45</v>
      </c>
    </row>
    <row r="30" spans="2:18">
      <c r="B30" s="83" t="s">
        <v>11</v>
      </c>
      <c r="C30" s="87">
        <v>0.57769918266430409</v>
      </c>
      <c r="D30" s="87">
        <v>0.44163323369565216</v>
      </c>
      <c r="E30" s="83"/>
      <c r="F30" s="87">
        <v>0.5799636120121302</v>
      </c>
      <c r="G30" s="87">
        <v>0.42106250000000001</v>
      </c>
      <c r="H30" s="17"/>
      <c r="I30" s="192" t="b">
        <f>C30&lt;&gt;F30</f>
        <v>1</v>
      </c>
      <c r="J30" s="192" t="b">
        <f>D30&lt;&gt;G30</f>
        <v>1</v>
      </c>
      <c r="K30" s="27" t="s">
        <v>46</v>
      </c>
    </row>
    <row r="31" spans="2:18">
      <c r="B31" s="19" t="s">
        <v>12</v>
      </c>
      <c r="C31" s="86">
        <v>0.05</v>
      </c>
      <c r="D31" s="87">
        <v>0.15</v>
      </c>
      <c r="F31" s="86">
        <v>7.4999999999999997E-2</v>
      </c>
      <c r="G31" s="87">
        <v>7.4999999999999997E-2</v>
      </c>
      <c r="H31" s="87"/>
      <c r="I31" s="192" t="b">
        <f>C31&lt;&gt;F31</f>
        <v>1</v>
      </c>
      <c r="J31" s="192" t="b">
        <f>D31&lt;&gt;G31</f>
        <v>1</v>
      </c>
      <c r="K31" s="27" t="s">
        <v>47</v>
      </c>
    </row>
    <row r="32" spans="2:18">
      <c r="B32" s="19" t="s">
        <v>9</v>
      </c>
      <c r="C32" s="86">
        <v>6.9199999999999998E-2</v>
      </c>
      <c r="D32" s="87">
        <v>6.7199999999999996E-2</v>
      </c>
      <c r="F32" s="86">
        <v>6.9199999999999998E-2</v>
      </c>
      <c r="G32" s="87">
        <v>6.7199999999999996E-2</v>
      </c>
      <c r="H32" s="92"/>
      <c r="I32" s="192" t="b">
        <f t="shared" si="0"/>
        <v>1</v>
      </c>
      <c r="J32" s="192" t="b">
        <f t="shared" si="1"/>
        <v>1</v>
      </c>
      <c r="K32" s="27" t="s">
        <v>213</v>
      </c>
    </row>
    <row r="33" spans="2:11">
      <c r="B33" s="81" t="s">
        <v>247</v>
      </c>
      <c r="C33" s="219">
        <v>0.28674277219383831</v>
      </c>
      <c r="D33" s="220">
        <v>0.34273205211898278</v>
      </c>
      <c r="F33" s="219">
        <v>0.28674277219383831</v>
      </c>
      <c r="G33" s="220">
        <v>0.34273205211898278</v>
      </c>
      <c r="H33" s="92"/>
      <c r="I33" s="192" t="b">
        <f t="shared" ref="I33" si="2">C33=F33</f>
        <v>1</v>
      </c>
      <c r="J33" s="192" t="b">
        <f t="shared" ref="J33" si="3">D33=G33</f>
        <v>1</v>
      </c>
      <c r="K33" s="27" t="s">
        <v>261</v>
      </c>
    </row>
    <row r="35" spans="2:11">
      <c r="C35" s="154"/>
      <c r="D35" s="154"/>
      <c r="F35" s="154"/>
      <c r="G35" s="154"/>
    </row>
  </sheetData>
  <conditionalFormatting sqref="I28:J33">
    <cfRule type="containsText" dxfId="0" priority="4" operator="containsText" text="FALSE">
      <formula>NOT(ISERROR(SEARCH("FALSE",I28)))</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46B63-2CEA-4DAD-8BD6-4FBBDB59A46A}">
  <sheetPr>
    <tabColor theme="6" tint="0.79998168889431442"/>
  </sheetPr>
  <dimension ref="B6:P35"/>
  <sheetViews>
    <sheetView showGridLines="0" tabSelected="1" zoomScaleNormal="100" workbookViewId="0"/>
  </sheetViews>
  <sheetFormatPr defaultColWidth="8.7109375" defaultRowHeight="15"/>
  <cols>
    <col min="1" max="1" width="3.7109375" style="104" customWidth="1"/>
    <col min="2" max="2" width="31" style="104" bestFit="1" customWidth="1"/>
    <col min="3" max="7" width="15.5703125" style="104" customWidth="1"/>
    <col min="9" max="9" width="18.28515625" customWidth="1"/>
    <col min="10" max="16384" width="8.7109375" style="104"/>
  </cols>
  <sheetData>
    <row r="6" spans="2:16">
      <c r="B6" s="54" t="s">
        <v>53</v>
      </c>
    </row>
    <row r="7" spans="2:16">
      <c r="B7" s="54" t="s">
        <v>197</v>
      </c>
    </row>
    <row r="8" spans="2:16">
      <c r="B8" s="54" t="s">
        <v>50</v>
      </c>
    </row>
    <row r="9" spans="2:16">
      <c r="B9" s="54" t="s">
        <v>51</v>
      </c>
    </row>
    <row r="10" spans="2:16">
      <c r="B10" s="54" t="s">
        <v>204</v>
      </c>
    </row>
    <row r="11" spans="2:16">
      <c r="B11" s="18"/>
    </row>
    <row r="12" spans="2:16">
      <c r="B12" s="105" t="s">
        <v>198</v>
      </c>
      <c r="C12" s="106"/>
      <c r="D12" s="106"/>
      <c r="E12" s="106"/>
      <c r="F12" s="106"/>
      <c r="G12" s="106"/>
      <c r="J12" s="111"/>
      <c r="K12" s="111"/>
      <c r="L12" s="111"/>
      <c r="M12" s="111"/>
    </row>
    <row r="14" spans="2:16">
      <c r="C14" s="215" t="s">
        <v>4</v>
      </c>
      <c r="D14"/>
      <c r="E14"/>
      <c r="F14" s="25"/>
      <c r="J14"/>
      <c r="K14"/>
      <c r="L14"/>
      <c r="M14"/>
    </row>
    <row r="15" spans="2:16">
      <c r="B15" s="195" t="s">
        <v>202</v>
      </c>
      <c r="C15" s="196">
        <v>4.9427687532860268E-2</v>
      </c>
      <c r="D15"/>
      <c r="E15"/>
      <c r="F15" s="27"/>
      <c r="J15"/>
      <c r="K15"/>
      <c r="L15"/>
      <c r="M15"/>
      <c r="N15"/>
      <c r="O15"/>
      <c r="P15"/>
    </row>
    <row r="16" spans="2:16">
      <c r="B16" s="197" t="s">
        <v>199</v>
      </c>
      <c r="C16" s="198">
        <v>2.7655878683542755E-2</v>
      </c>
      <c r="D16"/>
      <c r="E16"/>
      <c r="F16" s="27"/>
      <c r="J16"/>
      <c r="K16"/>
      <c r="L16"/>
      <c r="M16"/>
      <c r="N16"/>
    </row>
    <row r="17" spans="2:14">
      <c r="B17" s="197" t="s">
        <v>200</v>
      </c>
      <c r="C17" s="198">
        <v>6.1284987435524588E-2</v>
      </c>
      <c r="D17"/>
      <c r="E17"/>
      <c r="F17" s="27"/>
      <c r="J17"/>
      <c r="K17"/>
      <c r="L17"/>
      <c r="M17"/>
      <c r="N17"/>
    </row>
    <row r="18" spans="2:14">
      <c r="B18" s="197" t="s">
        <v>241</v>
      </c>
      <c r="C18" s="198">
        <v>3.9257744477653768E-2</v>
      </c>
      <c r="D18"/>
      <c r="E18"/>
      <c r="F18" s="27"/>
      <c r="J18"/>
      <c r="K18"/>
      <c r="L18"/>
      <c r="M18"/>
      <c r="N18"/>
    </row>
    <row r="19" spans="2:14">
      <c r="B19" s="197" t="s">
        <v>201</v>
      </c>
      <c r="C19" s="199">
        <v>0.15373033473684578</v>
      </c>
      <c r="D19"/>
      <c r="E19"/>
      <c r="F19" s="27"/>
      <c r="J19"/>
      <c r="K19"/>
      <c r="L19"/>
      <c r="M19"/>
      <c r="N19"/>
    </row>
    <row r="20" spans="2:14">
      <c r="B20" s="197" t="s">
        <v>195</v>
      </c>
      <c r="C20" s="199">
        <v>1.9319835707659254E-3</v>
      </c>
      <c r="D20"/>
      <c r="E20"/>
      <c r="F20" s="27"/>
      <c r="G20" s="200"/>
      <c r="J20"/>
      <c r="K20"/>
      <c r="L20"/>
      <c r="M20"/>
      <c r="N20"/>
    </row>
    <row r="21" spans="2:14">
      <c r="B21" s="197" t="s">
        <v>205</v>
      </c>
      <c r="C21" s="199">
        <v>1.3995099424891403E-3</v>
      </c>
      <c r="D21"/>
      <c r="E21"/>
      <c r="F21" s="27"/>
      <c r="G21" s="200"/>
      <c r="J21"/>
      <c r="K21"/>
      <c r="L21"/>
      <c r="M21"/>
      <c r="N21"/>
    </row>
    <row r="22" spans="2:14">
      <c r="B22" s="201" t="s">
        <v>24</v>
      </c>
      <c r="C22" s="202">
        <v>5.3247362827678509E-4</v>
      </c>
      <c r="D22"/>
      <c r="E22"/>
      <c r="F22" s="27"/>
      <c r="J22"/>
      <c r="K22"/>
      <c r="L22"/>
      <c r="M22"/>
      <c r="N22"/>
    </row>
    <row r="23" spans="2:14" ht="15.75" thickBot="1">
      <c r="B23" s="203"/>
      <c r="C23" s="203"/>
      <c r="D23" s="203"/>
      <c r="F23" s="27"/>
      <c r="G23" s="204"/>
      <c r="J23"/>
      <c r="K23"/>
      <c r="L23"/>
      <c r="M23"/>
      <c r="N23"/>
    </row>
    <row r="24" spans="2:14" ht="15.75" thickBot="1">
      <c r="B24" s="205"/>
      <c r="C24" s="205">
        <v>2027</v>
      </c>
      <c r="D24" s="205">
        <v>2028</v>
      </c>
      <c r="E24" s="205">
        <v>2029</v>
      </c>
      <c r="F24" s="205">
        <v>2030</v>
      </c>
      <c r="G24" s="205">
        <v>2031</v>
      </c>
      <c r="J24"/>
      <c r="K24"/>
      <c r="L24"/>
      <c r="M24"/>
      <c r="N24"/>
    </row>
    <row r="25" spans="2:14">
      <c r="B25" s="206" t="s">
        <v>19</v>
      </c>
      <c r="C25" s="206"/>
      <c r="D25" s="206"/>
      <c r="E25" s="206"/>
      <c r="F25" s="206"/>
      <c r="G25" s="206"/>
      <c r="J25"/>
      <c r="K25"/>
      <c r="L25"/>
      <c r="M25"/>
      <c r="N25"/>
    </row>
    <row r="26" spans="2:14">
      <c r="B26" s="207" t="s">
        <v>206</v>
      </c>
      <c r="C26" s="209">
        <v>4.9264884665594158E-2</v>
      </c>
      <c r="D26" s="209">
        <v>5.0312169895619707E-2</v>
      </c>
      <c r="E26" s="209">
        <v>5.0352620503754747E-2</v>
      </c>
      <c r="F26" s="209">
        <v>5.1554768751173499E-2</v>
      </c>
      <c r="G26" s="209">
        <v>5.3346106365321937E-2</v>
      </c>
      <c r="J26"/>
      <c r="K26"/>
      <c r="L26"/>
      <c r="M26"/>
      <c r="N26"/>
    </row>
    <row r="27" spans="2:14">
      <c r="B27" s="207" t="s">
        <v>207</v>
      </c>
      <c r="C27" s="209">
        <v>3.9838754447956648E-2</v>
      </c>
      <c r="D27" s="209">
        <v>3.9969752360095818E-2</v>
      </c>
      <c r="E27" s="209">
        <v>4.051315238022847E-2</v>
      </c>
      <c r="F27" s="209">
        <v>4.4625969404389093E-2</v>
      </c>
      <c r="G27" s="209">
        <v>4.5460573457852059E-2</v>
      </c>
      <c r="J27"/>
      <c r="K27"/>
      <c r="L27"/>
      <c r="M27"/>
      <c r="N27"/>
    </row>
    <row r="28" spans="2:14" ht="15.75" thickBot="1">
      <c r="B28" s="208" t="s">
        <v>208</v>
      </c>
      <c r="C28" s="210">
        <v>5.4771932462492005E-2</v>
      </c>
      <c r="D28" s="210">
        <v>5.2161178136138769E-2</v>
      </c>
      <c r="E28" s="210">
        <v>5.254929251089558E-2</v>
      </c>
      <c r="F28" s="210">
        <v>4.6503649679685288E-2</v>
      </c>
      <c r="G28" s="210">
        <v>4.4649915788902164E-2</v>
      </c>
      <c r="J28"/>
      <c r="K28"/>
      <c r="L28"/>
      <c r="M28"/>
      <c r="N28"/>
    </row>
    <row r="29" spans="2:14" ht="15.75" thickBot="1">
      <c r="B29" s="205" t="s">
        <v>38</v>
      </c>
      <c r="C29" s="211">
        <v>2.1480956478611368E-2</v>
      </c>
      <c r="D29" s="211">
        <v>2.0832957241653682E-2</v>
      </c>
      <c r="E29" s="211">
        <v>2.1088841523082102E-2</v>
      </c>
      <c r="F29" s="211">
        <v>2.1266913332828707E-2</v>
      </c>
      <c r="G29" s="211">
        <v>2.1266913332828707E-2</v>
      </c>
      <c r="J29"/>
      <c r="K29"/>
      <c r="L29"/>
      <c r="M29"/>
      <c r="N29"/>
    </row>
    <row r="30" spans="2:14" ht="15.75" thickBot="1">
      <c r="B30" s="203"/>
      <c r="C30" s="203"/>
      <c r="D30" s="203"/>
      <c r="E30" s="203"/>
      <c r="F30" s="203"/>
      <c r="G30" s="203"/>
      <c r="J30"/>
      <c r="K30"/>
      <c r="L30"/>
      <c r="M30"/>
      <c r="N30"/>
    </row>
    <row r="31" spans="2:14" ht="15.75" thickBot="1">
      <c r="B31" s="212" t="s">
        <v>209</v>
      </c>
      <c r="C31" s="213">
        <v>2.1266913332828707E-2</v>
      </c>
      <c r="J31"/>
      <c r="K31"/>
      <c r="L31"/>
      <c r="M31"/>
      <c r="N31"/>
    </row>
    <row r="32" spans="2:14" ht="15.75" thickBot="1">
      <c r="B32" s="212" t="s">
        <v>210</v>
      </c>
      <c r="C32" s="214">
        <v>3.9184735724081987E-2</v>
      </c>
      <c r="J32"/>
      <c r="K32"/>
      <c r="L32"/>
      <c r="M32"/>
      <c r="N32"/>
    </row>
    <row r="33" spans="2:14" ht="15.75" thickBot="1">
      <c r="B33" s="212" t="s">
        <v>243</v>
      </c>
      <c r="C33" s="213">
        <v>2.1187316381800915E-2</v>
      </c>
      <c r="J33"/>
      <c r="K33"/>
      <c r="L33"/>
      <c r="M33"/>
      <c r="N33"/>
    </row>
    <row r="35" spans="2:14">
      <c r="C35" s="151"/>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02EF6-74FF-4706-ABE4-ABEA9D883073}">
  <sheetPr>
    <tabColor theme="4"/>
  </sheetPr>
  <dimension ref="A1"/>
  <sheetViews>
    <sheetView zoomScaleNormal="100" workbookViewId="0"/>
  </sheetViews>
  <sheetFormatPr defaultRowHeight="12.7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AB76B-B9A8-4794-944A-06E3F4F149F7}">
  <dimension ref="A1:BL156"/>
  <sheetViews>
    <sheetView showGridLines="0" zoomScaleNormal="100" workbookViewId="0"/>
  </sheetViews>
  <sheetFormatPr defaultColWidth="9.5703125" defaultRowHeight="15"/>
  <cols>
    <col min="1" max="1" width="8" style="227" customWidth="1"/>
    <col min="2" max="2" width="7.85546875" style="227" bestFit="1" customWidth="1"/>
    <col min="3" max="7" width="11.7109375" style="227" customWidth="1"/>
    <col min="8" max="10" width="15.5703125" style="227" customWidth="1"/>
    <col min="11" max="11" width="11.7109375" style="227" customWidth="1"/>
    <col min="12" max="17" width="11.7109375" style="226" customWidth="1"/>
    <col min="18" max="20" width="15.5703125" style="226" customWidth="1"/>
    <col min="21" max="22" width="11.7109375" style="226" customWidth="1"/>
    <col min="23" max="23" width="12.85546875" style="226" customWidth="1"/>
    <col min="24" max="24" width="10.140625" style="226" bestFit="1" customWidth="1"/>
    <col min="25" max="25" width="11.7109375" style="226" bestFit="1" customWidth="1"/>
    <col min="26" max="48" width="9.5703125" style="226"/>
    <col min="49" max="16384" width="9.5703125" style="227"/>
  </cols>
  <sheetData>
    <row r="1" spans="1:64" ht="33.75" customHeight="1" thickBot="1">
      <c r="A1" s="13"/>
      <c r="B1" s="222"/>
      <c r="C1" s="222"/>
      <c r="D1" s="222"/>
      <c r="E1" s="222"/>
      <c r="F1" s="222"/>
      <c r="G1" s="222"/>
      <c r="H1" s="222"/>
      <c r="I1"/>
      <c r="J1"/>
      <c r="K1" s="222"/>
      <c r="L1" s="223"/>
      <c r="M1" s="224"/>
      <c r="N1" s="225"/>
      <c r="O1" s="225"/>
      <c r="P1" s="225"/>
      <c r="Q1" s="225"/>
      <c r="R1" s="225"/>
      <c r="S1"/>
      <c r="T1"/>
      <c r="U1" s="225"/>
      <c r="V1" s="225"/>
    </row>
    <row r="2" spans="1:64" ht="19.5" thickBot="1">
      <c r="A2" s="228"/>
      <c r="B2" s="274" t="s">
        <v>54</v>
      </c>
      <c r="C2" s="275"/>
      <c r="D2" s="275"/>
      <c r="E2" s="275"/>
      <c r="F2" s="275"/>
      <c r="G2" s="275"/>
      <c r="H2" s="275"/>
      <c r="I2" s="275"/>
      <c r="J2" s="275"/>
      <c r="K2" s="275"/>
      <c r="L2" s="275"/>
      <c r="M2" s="275"/>
      <c r="N2" s="275"/>
      <c r="O2" s="275"/>
      <c r="P2" s="275"/>
      <c r="Q2" s="275"/>
      <c r="R2" s="275"/>
      <c r="S2" s="275"/>
      <c r="T2" s="275"/>
      <c r="U2" s="275"/>
      <c r="V2" s="276"/>
    </row>
    <row r="3" spans="1:64" ht="15.75">
      <c r="A3" s="228"/>
      <c r="B3" s="229"/>
      <c r="C3" s="277" t="s">
        <v>230</v>
      </c>
      <c r="D3" s="277"/>
      <c r="E3" s="277"/>
      <c r="F3" s="277"/>
      <c r="G3" s="277"/>
      <c r="H3" s="277"/>
      <c r="I3" s="277"/>
      <c r="J3" s="277"/>
      <c r="K3" s="277"/>
      <c r="L3" s="278"/>
      <c r="M3" s="230" t="s">
        <v>55</v>
      </c>
      <c r="N3" s="230" t="s">
        <v>55</v>
      </c>
      <c r="O3" s="230" t="s">
        <v>56</v>
      </c>
      <c r="P3" s="230" t="s">
        <v>56</v>
      </c>
      <c r="Q3" s="230" t="s">
        <v>56</v>
      </c>
      <c r="R3" s="230" t="s">
        <v>55</v>
      </c>
      <c r="S3" s="230" t="s">
        <v>57</v>
      </c>
      <c r="T3" s="230" t="s">
        <v>231</v>
      </c>
      <c r="U3" s="230" t="s">
        <v>232</v>
      </c>
      <c r="V3" s="231" t="s">
        <v>232</v>
      </c>
    </row>
    <row r="4" spans="1:64" ht="48.75" customHeight="1" thickBot="1">
      <c r="A4" s="228"/>
      <c r="B4" s="229"/>
      <c r="C4" s="232" t="s">
        <v>58</v>
      </c>
      <c r="D4" s="232" t="s">
        <v>59</v>
      </c>
      <c r="E4" s="232" t="s">
        <v>60</v>
      </c>
      <c r="F4" s="233" t="s">
        <v>61</v>
      </c>
      <c r="G4" s="233" t="s">
        <v>62</v>
      </c>
      <c r="H4" s="233" t="s">
        <v>63</v>
      </c>
      <c r="I4" s="234" t="s">
        <v>64</v>
      </c>
      <c r="J4" s="234" t="s">
        <v>233</v>
      </c>
      <c r="K4" s="235" t="s">
        <v>65</v>
      </c>
      <c r="L4" s="236" t="s">
        <v>66</v>
      </c>
      <c r="M4" s="233" t="s">
        <v>58</v>
      </c>
      <c r="N4" s="233" t="s">
        <v>59</v>
      </c>
      <c r="O4" s="233" t="s">
        <v>60</v>
      </c>
      <c r="P4" s="233" t="s">
        <v>61</v>
      </c>
      <c r="Q4" s="233" t="s">
        <v>62</v>
      </c>
      <c r="R4" s="233" t="s">
        <v>63</v>
      </c>
      <c r="S4" s="234" t="s">
        <v>64</v>
      </c>
      <c r="T4" s="234" t="s">
        <v>233</v>
      </c>
      <c r="U4" s="233" t="s">
        <v>65</v>
      </c>
      <c r="V4" s="237" t="s">
        <v>66</v>
      </c>
      <c r="AW4" s="226"/>
      <c r="AX4" s="226"/>
      <c r="AY4" s="226"/>
      <c r="AZ4" s="226"/>
      <c r="BA4" s="226"/>
      <c r="BB4" s="226"/>
      <c r="BC4" s="226"/>
      <c r="BD4" s="226"/>
      <c r="BE4" s="226"/>
      <c r="BF4" s="226"/>
      <c r="BG4" s="226"/>
      <c r="BH4" s="226"/>
      <c r="BI4" s="226"/>
      <c r="BJ4" s="226"/>
      <c r="BK4" s="226"/>
      <c r="BL4" s="226"/>
    </row>
    <row r="5" spans="1:64" ht="15.75">
      <c r="A5" s="228"/>
      <c r="B5" s="238" t="s">
        <v>67</v>
      </c>
      <c r="C5" s="239">
        <v>3.9901477832512189</v>
      </c>
      <c r="D5" s="239">
        <v>3.4989858012170361</v>
      </c>
      <c r="E5" s="239">
        <v>2.3757201646090742</v>
      </c>
      <c r="F5" s="239">
        <v>2.5889967233009514</v>
      </c>
      <c r="G5" s="239">
        <v>2.7248973497573825</v>
      </c>
      <c r="H5" s="239">
        <v>11.749539502762429</v>
      </c>
      <c r="I5" s="145">
        <v>3.2925821906492514</v>
      </c>
      <c r="J5" s="145">
        <v>2.2163407805975366</v>
      </c>
      <c r="K5" s="239">
        <v>3.7081836961363024</v>
      </c>
      <c r="L5" s="240">
        <v>2.2522522522522515</v>
      </c>
      <c r="M5" s="239">
        <v>211.1</v>
      </c>
      <c r="N5" s="239">
        <v>204.1</v>
      </c>
      <c r="O5" s="239">
        <v>82.924333333333351</v>
      </c>
      <c r="P5" s="239">
        <v>84.533333299999995</v>
      </c>
      <c r="Q5" s="239">
        <v>91.733333333333348</v>
      </c>
      <c r="R5" s="239">
        <v>404.53333300000003</v>
      </c>
      <c r="S5" s="241">
        <v>83.36399999999999</v>
      </c>
      <c r="T5" s="239">
        <v>93.591666666666654</v>
      </c>
      <c r="U5" s="239">
        <v>69.504491599999994</v>
      </c>
      <c r="V5" s="240">
        <v>68.099999999999994</v>
      </c>
      <c r="AW5" s="226"/>
      <c r="AX5" s="226"/>
      <c r="AY5" s="226"/>
      <c r="AZ5" s="226"/>
      <c r="BA5" s="226"/>
      <c r="BB5" s="226"/>
    </row>
    <row r="6" spans="1:64" ht="15.75">
      <c r="A6" s="228"/>
      <c r="B6" s="242" t="s">
        <v>68</v>
      </c>
      <c r="C6" s="243">
        <v>4.3625787687833206</v>
      </c>
      <c r="D6" s="243">
        <v>4.3833333333333169</v>
      </c>
      <c r="E6" s="243">
        <v>3.4197229013855024</v>
      </c>
      <c r="F6" s="243">
        <v>3.3613445378151141</v>
      </c>
      <c r="G6" s="243">
        <v>2.7839643652561197</v>
      </c>
      <c r="H6" s="243">
        <v>4.1721796771632791</v>
      </c>
      <c r="I6" s="147">
        <v>3.4293759333330787</v>
      </c>
      <c r="J6" s="147">
        <v>2.0361433560859288</v>
      </c>
      <c r="K6" s="243">
        <v>3.8404405413343889</v>
      </c>
      <c r="L6" s="244">
        <v>2.0710059171597628</v>
      </c>
      <c r="M6" s="243">
        <v>215.3</v>
      </c>
      <c r="N6" s="243">
        <v>208.76666666666665</v>
      </c>
      <c r="O6" s="243">
        <v>84.597333333333339</v>
      </c>
      <c r="P6" s="243">
        <v>86.1</v>
      </c>
      <c r="Q6" s="243">
        <v>92.3</v>
      </c>
      <c r="R6" s="243">
        <v>393.66666700000002</v>
      </c>
      <c r="S6" s="243">
        <v>84.728999999999999</v>
      </c>
      <c r="T6" s="243">
        <v>93.877333333333326</v>
      </c>
      <c r="U6" s="243">
        <v>70.583377499999997</v>
      </c>
      <c r="V6" s="244">
        <v>69</v>
      </c>
      <c r="W6" s="245"/>
      <c r="AW6" s="226"/>
      <c r="AX6" s="226"/>
      <c r="AY6" s="226"/>
      <c r="AZ6" s="226"/>
      <c r="BA6" s="226"/>
      <c r="BB6" s="226"/>
    </row>
    <row r="7" spans="1:64" ht="15.75">
      <c r="A7" s="228"/>
      <c r="B7" s="242" t="s">
        <v>69</v>
      </c>
      <c r="C7" s="243">
        <v>4.9573476581361797</v>
      </c>
      <c r="D7" s="243">
        <v>5.3473263368316148</v>
      </c>
      <c r="E7" s="243">
        <v>4.8388412892696575</v>
      </c>
      <c r="F7" s="243">
        <v>4.5218087635054083</v>
      </c>
      <c r="G7" s="243">
        <v>2.6179941002949514</v>
      </c>
      <c r="H7" s="243">
        <v>-1.6894409937888266</v>
      </c>
      <c r="I7" s="147">
        <v>3.0344883288910385</v>
      </c>
      <c r="J7" s="147">
        <v>2.195505763969563</v>
      </c>
      <c r="K7" s="243">
        <v>4.8777088404334146</v>
      </c>
      <c r="L7" s="244">
        <v>4.0059347181008675</v>
      </c>
      <c r="M7" s="243">
        <v>217.36666700000001</v>
      </c>
      <c r="N7" s="243">
        <v>210.80000000000004</v>
      </c>
      <c r="O7" s="243">
        <v>85.653333333333322</v>
      </c>
      <c r="P7" s="243">
        <v>87.066666699999999</v>
      </c>
      <c r="Q7" s="243">
        <v>92.766666666666652</v>
      </c>
      <c r="R7" s="243">
        <v>395.7</v>
      </c>
      <c r="S7" s="243">
        <v>85.044666666666672</v>
      </c>
      <c r="T7" s="243">
        <v>94.382999999999996</v>
      </c>
      <c r="U7" s="243">
        <v>71.550648300000006</v>
      </c>
      <c r="V7" s="244">
        <v>70.099999999999994</v>
      </c>
      <c r="W7" s="245"/>
      <c r="AW7" s="226"/>
      <c r="AX7" s="226"/>
      <c r="AY7" s="226"/>
      <c r="AZ7" s="226"/>
      <c r="BA7" s="226"/>
      <c r="BB7" s="226"/>
    </row>
    <row r="8" spans="1:64" ht="15.75">
      <c r="A8" s="228"/>
      <c r="B8" s="242" t="s">
        <v>70</v>
      </c>
      <c r="C8" s="243">
        <v>2.7327612011439406</v>
      </c>
      <c r="D8" s="243">
        <v>3.7860082304526532</v>
      </c>
      <c r="E8" s="243">
        <v>3.8240516545601455</v>
      </c>
      <c r="F8" s="243">
        <v>3.7257233055885797</v>
      </c>
      <c r="G8" s="243">
        <v>2.5978777899743788</v>
      </c>
      <c r="H8" s="243">
        <v>-13.529838125151006</v>
      </c>
      <c r="I8" s="147">
        <v>3.5605923603994505</v>
      </c>
      <c r="J8" s="147">
        <v>1.7664309991252125</v>
      </c>
      <c r="K8" s="243">
        <v>3.8912418341096711</v>
      </c>
      <c r="L8" s="244">
        <v>5.044510385756662</v>
      </c>
      <c r="M8" s="243">
        <v>215.533333</v>
      </c>
      <c r="N8" s="243">
        <v>210.16666666666663</v>
      </c>
      <c r="O8" s="243">
        <v>85.75866666666667</v>
      </c>
      <c r="P8" s="243">
        <v>87.233333299999998</v>
      </c>
      <c r="Q8" s="243">
        <v>93.466666666666654</v>
      </c>
      <c r="R8" s="243">
        <v>357.9</v>
      </c>
      <c r="S8" s="243">
        <v>85.898333333333326</v>
      </c>
      <c r="T8" s="243">
        <v>94.617000000000004</v>
      </c>
      <c r="U8" s="243">
        <v>71.134459199999995</v>
      </c>
      <c r="V8" s="244">
        <v>70.8</v>
      </c>
      <c r="W8" s="245"/>
      <c r="AW8" s="226"/>
      <c r="AX8" s="226"/>
      <c r="AY8" s="226"/>
      <c r="AZ8" s="226"/>
      <c r="BA8" s="226"/>
      <c r="BB8" s="226"/>
    </row>
    <row r="9" spans="1:64" ht="15.75">
      <c r="A9" s="228"/>
      <c r="B9" s="242" t="s">
        <v>71</v>
      </c>
      <c r="C9" s="243">
        <v>-7.8951681667449591E-2</v>
      </c>
      <c r="D9" s="243">
        <v>2.3844520659807245</v>
      </c>
      <c r="E9" s="243">
        <v>3.0055512455129607</v>
      </c>
      <c r="F9" s="243">
        <v>2.9574132503775274</v>
      </c>
      <c r="G9" s="243">
        <v>2.2165697674418228</v>
      </c>
      <c r="H9" s="243">
        <v>-38.900790902192483</v>
      </c>
      <c r="I9" s="147">
        <v>2.9169265710218717</v>
      </c>
      <c r="J9" s="147">
        <v>0.63289110497728451</v>
      </c>
      <c r="K9" s="243">
        <v>2.5865564348650283</v>
      </c>
      <c r="L9" s="244">
        <v>3.9647577092511099</v>
      </c>
      <c r="M9" s="243">
        <v>210.933333</v>
      </c>
      <c r="N9" s="243">
        <v>208.96666666666664</v>
      </c>
      <c r="O9" s="243">
        <v>85.416666666666671</v>
      </c>
      <c r="P9" s="243">
        <v>87.033333299999995</v>
      </c>
      <c r="Q9" s="243">
        <v>93.766666666666652</v>
      </c>
      <c r="R9" s="243">
        <v>247.16666699999999</v>
      </c>
      <c r="S9" s="243">
        <v>85.795666666666662</v>
      </c>
      <c r="T9" s="243">
        <v>94.183999999999983</v>
      </c>
      <c r="U9" s="243">
        <v>71.302264500000021</v>
      </c>
      <c r="V9" s="244">
        <v>70.8</v>
      </c>
      <c r="W9" s="245"/>
      <c r="AW9" s="226"/>
      <c r="AX9" s="226"/>
      <c r="AY9" s="226"/>
      <c r="AZ9" s="226"/>
      <c r="BA9" s="226"/>
      <c r="BB9" s="226"/>
    </row>
    <row r="10" spans="1:64" ht="15.75">
      <c r="A10" s="228"/>
      <c r="B10" s="242" t="s">
        <v>72</v>
      </c>
      <c r="C10" s="243">
        <v>-1.2695462145843051</v>
      </c>
      <c r="D10" s="243">
        <v>1.4370110170844663</v>
      </c>
      <c r="E10" s="243">
        <v>2.0887183205144266</v>
      </c>
      <c r="F10" s="243">
        <v>2.0131629500581116</v>
      </c>
      <c r="G10" s="243">
        <v>1.5529071867100175</v>
      </c>
      <c r="H10" s="243">
        <v>-45.791701993402455</v>
      </c>
      <c r="I10" s="147">
        <v>1.5846601124368975</v>
      </c>
      <c r="J10" s="147">
        <v>-0.30181229405749077</v>
      </c>
      <c r="K10" s="243">
        <v>1.1663767435895256</v>
      </c>
      <c r="L10" s="244">
        <v>2.753623188405796</v>
      </c>
      <c r="M10" s="243">
        <v>212.566667</v>
      </c>
      <c r="N10" s="243">
        <v>211.76666666666665</v>
      </c>
      <c r="O10" s="243">
        <v>86.364333333333335</v>
      </c>
      <c r="P10" s="243">
        <v>87.833333300000021</v>
      </c>
      <c r="Q10" s="243">
        <v>93.733333333333348</v>
      </c>
      <c r="R10" s="243">
        <v>213.4</v>
      </c>
      <c r="S10" s="243">
        <v>86.071666666666658</v>
      </c>
      <c r="T10" s="243">
        <v>93.593999999999994</v>
      </c>
      <c r="U10" s="243">
        <v>71.406645600000004</v>
      </c>
      <c r="V10" s="244">
        <v>70.900000000000006</v>
      </c>
      <c r="W10" s="245"/>
      <c r="AW10" s="226"/>
      <c r="AX10" s="226"/>
      <c r="AY10" s="226"/>
      <c r="AZ10" s="226"/>
      <c r="BA10" s="226"/>
      <c r="BB10" s="226"/>
    </row>
    <row r="11" spans="1:64" ht="15.75">
      <c r="A11" s="228"/>
      <c r="B11" s="242" t="s">
        <v>73</v>
      </c>
      <c r="C11" s="243">
        <v>-1.380156415610867</v>
      </c>
      <c r="D11" s="243">
        <v>1.3124604680581742</v>
      </c>
      <c r="E11" s="243">
        <v>1.4897260273972979</v>
      </c>
      <c r="F11" s="243">
        <v>1.301684494141786</v>
      </c>
      <c r="G11" s="243">
        <v>0.64678404599356476</v>
      </c>
      <c r="H11" s="243">
        <v>-45.539550164265854</v>
      </c>
      <c r="I11" s="147">
        <v>1.9170318342518033</v>
      </c>
      <c r="J11" s="147">
        <v>-1.2936651727535553</v>
      </c>
      <c r="K11" s="243">
        <v>-0.10533098132670116</v>
      </c>
      <c r="L11" s="244">
        <v>1.5691868758916039</v>
      </c>
      <c r="M11" s="243">
        <v>214.36666700000001</v>
      </c>
      <c r="N11" s="243">
        <v>213.56666666666669</v>
      </c>
      <c r="O11" s="243">
        <v>86.929333333333346</v>
      </c>
      <c r="P11" s="243">
        <v>88.2</v>
      </c>
      <c r="Q11" s="243">
        <v>93.366666666666674</v>
      </c>
      <c r="R11" s="243">
        <v>215.5</v>
      </c>
      <c r="S11" s="243">
        <v>86.674999999999997</v>
      </c>
      <c r="T11" s="243">
        <v>93.162000000000006</v>
      </c>
      <c r="U11" s="243">
        <v>71.475283300000001</v>
      </c>
      <c r="V11" s="244">
        <v>71.2</v>
      </c>
      <c r="W11" s="245"/>
      <c r="AW11" s="226"/>
      <c r="AX11" s="226"/>
      <c r="AY11" s="226"/>
      <c r="AZ11" s="226"/>
      <c r="BA11" s="226"/>
      <c r="BB11" s="226"/>
    </row>
    <row r="12" spans="1:64" ht="15.75">
      <c r="A12" s="228"/>
      <c r="B12" s="242" t="s">
        <v>74</v>
      </c>
      <c r="C12" s="243">
        <v>0.61862078660472886</v>
      </c>
      <c r="D12" s="243">
        <v>2.7914353687549687</v>
      </c>
      <c r="E12" s="243">
        <v>2.1031887933581128</v>
      </c>
      <c r="F12" s="243">
        <v>1.6048910972888519</v>
      </c>
      <c r="G12" s="243">
        <v>-0.78459343794575753</v>
      </c>
      <c r="H12" s="243">
        <v>-39.051876781223804</v>
      </c>
      <c r="I12" s="147">
        <v>0.99303440113314156</v>
      </c>
      <c r="J12" s="147">
        <v>-1.744577260605007</v>
      </c>
      <c r="K12" s="243">
        <v>-6.6641541291134754E-2</v>
      </c>
      <c r="L12" s="244">
        <v>-0.28248587570621764</v>
      </c>
      <c r="M12" s="243">
        <v>216.86666700000001</v>
      </c>
      <c r="N12" s="243">
        <v>216.03333333333333</v>
      </c>
      <c r="O12" s="243">
        <v>87.562333333333342</v>
      </c>
      <c r="P12" s="243">
        <v>88.633333300000004</v>
      </c>
      <c r="Q12" s="243">
        <v>92.733333333333348</v>
      </c>
      <c r="R12" s="243">
        <v>218.13333299999999</v>
      </c>
      <c r="S12" s="243">
        <v>86.751333333333335</v>
      </c>
      <c r="T12" s="243">
        <v>92.966333333333367</v>
      </c>
      <c r="U12" s="243">
        <v>71.087054100000003</v>
      </c>
      <c r="V12" s="244">
        <v>70.599999999999994</v>
      </c>
      <c r="W12" s="245"/>
      <c r="AW12" s="226"/>
      <c r="AX12" s="226"/>
      <c r="AY12" s="226"/>
      <c r="AZ12" s="226"/>
      <c r="BA12" s="226"/>
      <c r="BB12" s="226"/>
    </row>
    <row r="13" spans="1:64" ht="15.75">
      <c r="A13" s="228"/>
      <c r="B13" s="242" t="s">
        <v>75</v>
      </c>
      <c r="C13" s="243">
        <v>3.9506956446755614</v>
      </c>
      <c r="D13" s="243">
        <v>4.5461796139735222</v>
      </c>
      <c r="E13" s="243">
        <v>3.2745365853658281</v>
      </c>
      <c r="F13" s="243">
        <v>2.3362697059886139</v>
      </c>
      <c r="G13" s="243">
        <v>-1.6352648418058724</v>
      </c>
      <c r="H13" s="243">
        <v>-10.923803087088601</v>
      </c>
      <c r="I13" s="147">
        <v>1.132924351268727</v>
      </c>
      <c r="J13" s="147">
        <v>-1.2935672017894251</v>
      </c>
      <c r="K13" s="243">
        <v>-0.23669514731895491</v>
      </c>
      <c r="L13" s="244">
        <v>1.1299435028248483</v>
      </c>
      <c r="M13" s="243">
        <v>219.26666700000001</v>
      </c>
      <c r="N13" s="243">
        <v>218.46666666666664</v>
      </c>
      <c r="O13" s="243">
        <v>88.213666666666654</v>
      </c>
      <c r="P13" s="243">
        <v>89.066666699999999</v>
      </c>
      <c r="Q13" s="243">
        <v>92.233333333333348</v>
      </c>
      <c r="R13" s="243">
        <v>220.16666699999999</v>
      </c>
      <c r="S13" s="243">
        <v>86.76766666666667</v>
      </c>
      <c r="T13" s="243">
        <v>92.965666666666635</v>
      </c>
      <c r="U13" s="243">
        <v>71.133495499999995</v>
      </c>
      <c r="V13" s="244">
        <v>71.599999999999994</v>
      </c>
      <c r="W13" s="245"/>
      <c r="AW13" s="226"/>
      <c r="AX13" s="226"/>
      <c r="AY13" s="226"/>
      <c r="AZ13" s="226"/>
      <c r="BA13" s="226"/>
      <c r="BB13" s="226"/>
    </row>
    <row r="14" spans="1:64" ht="15.75">
      <c r="A14" s="228"/>
      <c r="B14" s="242" t="s">
        <v>76</v>
      </c>
      <c r="C14" s="243">
        <v>5.1434842321726792</v>
      </c>
      <c r="D14" s="243">
        <v>5.1629151581929822</v>
      </c>
      <c r="E14" s="243">
        <v>3.4566738584214773</v>
      </c>
      <c r="F14" s="243">
        <v>2.5426945740199658</v>
      </c>
      <c r="G14" s="243">
        <v>-1.6002844950213424</v>
      </c>
      <c r="H14" s="243">
        <v>4.6391752577319645</v>
      </c>
      <c r="I14" s="147">
        <v>1.6443661290010514</v>
      </c>
      <c r="J14" s="147">
        <v>-0.55238583669894314</v>
      </c>
      <c r="K14" s="243">
        <v>0.35228135684894912</v>
      </c>
      <c r="L14" s="244">
        <v>1.1283497884344129</v>
      </c>
      <c r="M14" s="243">
        <v>223.5</v>
      </c>
      <c r="N14" s="243">
        <v>222.7</v>
      </c>
      <c r="O14" s="243">
        <v>89.34966666666665</v>
      </c>
      <c r="P14" s="243">
        <v>90.066666699999999</v>
      </c>
      <c r="Q14" s="243">
        <v>92.233333333333348</v>
      </c>
      <c r="R14" s="243">
        <v>223.3</v>
      </c>
      <c r="S14" s="243">
        <v>87.487000000000009</v>
      </c>
      <c r="T14" s="243">
        <v>93.076999999999984</v>
      </c>
      <c r="U14" s="243">
        <v>71.658197900000005</v>
      </c>
      <c r="V14" s="244">
        <v>71.7</v>
      </c>
      <c r="W14" s="245"/>
      <c r="AW14" s="226"/>
      <c r="AX14" s="226"/>
      <c r="AY14" s="226"/>
      <c r="AZ14" s="226"/>
      <c r="BA14" s="226"/>
      <c r="BB14" s="226"/>
    </row>
    <row r="15" spans="1:64" ht="15.75">
      <c r="A15" s="228"/>
      <c r="B15" s="242" t="s">
        <v>77</v>
      </c>
      <c r="C15" s="243">
        <v>4.7115534058287167</v>
      </c>
      <c r="D15" s="243">
        <v>4.6823786483533469</v>
      </c>
      <c r="E15" s="243">
        <v>3.0852646594168531</v>
      </c>
      <c r="F15" s="243">
        <v>2.3431595238095237</v>
      </c>
      <c r="G15" s="243">
        <v>-0.92823991431632003</v>
      </c>
      <c r="H15" s="243">
        <v>5.2436194895591592</v>
      </c>
      <c r="I15" s="147">
        <v>1.1952696856071698</v>
      </c>
      <c r="J15" s="147">
        <v>0.15671625770159459</v>
      </c>
      <c r="K15" s="243">
        <v>0.95509883764250958</v>
      </c>
      <c r="L15" s="244">
        <v>0.84269662921347965</v>
      </c>
      <c r="M15" s="243">
        <v>224.466667</v>
      </c>
      <c r="N15" s="243">
        <v>223.56666666666663</v>
      </c>
      <c r="O15" s="243">
        <v>89.611333333333349</v>
      </c>
      <c r="P15" s="243">
        <v>90.266666700000002</v>
      </c>
      <c r="Q15" s="243">
        <v>92.5</v>
      </c>
      <c r="R15" s="243">
        <v>226.8</v>
      </c>
      <c r="S15" s="243">
        <v>87.711000000000013</v>
      </c>
      <c r="T15" s="243">
        <v>93.307999999999964</v>
      </c>
      <c r="U15" s="243">
        <v>72.157942899999995</v>
      </c>
      <c r="V15" s="244">
        <v>71.8</v>
      </c>
      <c r="W15" s="245"/>
      <c r="AW15" s="226"/>
      <c r="AX15" s="226"/>
      <c r="AY15" s="226"/>
      <c r="AZ15" s="226"/>
      <c r="BA15" s="226"/>
      <c r="BB15" s="226"/>
    </row>
    <row r="16" spans="1:64" ht="15.75">
      <c r="A16" s="228"/>
      <c r="B16" s="242" t="s">
        <v>78</v>
      </c>
      <c r="C16" s="243">
        <v>4.672609737668898</v>
      </c>
      <c r="D16" s="243">
        <v>4.659774726122512</v>
      </c>
      <c r="E16" s="243">
        <v>3.3762614822964165</v>
      </c>
      <c r="F16" s="243">
        <v>2.7453930811377925</v>
      </c>
      <c r="G16" s="243">
        <v>7.1890726096324187E-2</v>
      </c>
      <c r="H16" s="243">
        <v>4.76772616865484</v>
      </c>
      <c r="I16" s="147">
        <v>1.5177480461395332</v>
      </c>
      <c r="J16" s="147">
        <v>0.94693778034335985</v>
      </c>
      <c r="K16" s="243">
        <v>2.5265089723277567</v>
      </c>
      <c r="L16" s="244">
        <v>2.2662889518413776</v>
      </c>
      <c r="M16" s="243">
        <v>227</v>
      </c>
      <c r="N16" s="243">
        <v>226.1</v>
      </c>
      <c r="O16" s="243">
        <v>90.518666666666675</v>
      </c>
      <c r="P16" s="243">
        <v>91.066666699999999</v>
      </c>
      <c r="Q16" s="243">
        <v>92.8</v>
      </c>
      <c r="R16" s="243">
        <v>228.533333</v>
      </c>
      <c r="S16" s="243">
        <v>88.067999999999998</v>
      </c>
      <c r="T16" s="243">
        <v>93.846666666666636</v>
      </c>
      <c r="U16" s="243">
        <v>72.883074899999997</v>
      </c>
      <c r="V16" s="244">
        <v>72.2</v>
      </c>
      <c r="W16" s="245"/>
      <c r="AW16" s="226"/>
      <c r="AX16" s="226"/>
      <c r="AY16" s="226"/>
      <c r="AZ16" s="226"/>
      <c r="BA16" s="226"/>
      <c r="BB16" s="226"/>
    </row>
    <row r="17" spans="1:54" ht="15.75">
      <c r="A17" s="228"/>
      <c r="B17" s="242" t="s">
        <v>79</v>
      </c>
      <c r="C17" s="243">
        <v>5.3207658781988965</v>
      </c>
      <c r="D17" s="243">
        <v>5.3402502288678821</v>
      </c>
      <c r="E17" s="243">
        <v>4.1184094679206806</v>
      </c>
      <c r="F17" s="243">
        <v>3.5553891453759867</v>
      </c>
      <c r="G17" s="243">
        <v>1.0842067220816709</v>
      </c>
      <c r="H17" s="243">
        <v>4.6025736493526592</v>
      </c>
      <c r="I17" s="147">
        <v>1.8666707644552805</v>
      </c>
      <c r="J17" s="147">
        <v>1.1348275528241691</v>
      </c>
      <c r="K17" s="243">
        <v>4.2611229473462409</v>
      </c>
      <c r="L17" s="244">
        <v>2.6536312849162025</v>
      </c>
      <c r="M17" s="243">
        <v>230.933333</v>
      </c>
      <c r="N17" s="243">
        <v>230.13333333333333</v>
      </c>
      <c r="O17" s="243">
        <v>91.846666666666636</v>
      </c>
      <c r="P17" s="243">
        <v>92.233333299999998</v>
      </c>
      <c r="Q17" s="243">
        <v>93.233333333333348</v>
      </c>
      <c r="R17" s="243">
        <v>230.3</v>
      </c>
      <c r="S17" s="243">
        <v>88.387333333333345</v>
      </c>
      <c r="T17" s="243">
        <v>94.020666666666642</v>
      </c>
      <c r="U17" s="243">
        <v>74.164581200000001</v>
      </c>
      <c r="V17" s="244">
        <v>73.5</v>
      </c>
      <c r="W17" s="245"/>
      <c r="AW17" s="226"/>
      <c r="AX17" s="226"/>
      <c r="AY17" s="226"/>
      <c r="AZ17" s="226"/>
      <c r="BA17" s="226"/>
      <c r="BB17" s="226"/>
    </row>
    <row r="18" spans="1:54" ht="15.75">
      <c r="A18" s="228"/>
      <c r="B18" s="242" t="s">
        <v>80</v>
      </c>
      <c r="C18" s="243">
        <v>5.1155852348993225</v>
      </c>
      <c r="D18" s="243">
        <v>5.1788654393055022</v>
      </c>
      <c r="E18" s="243">
        <v>4.3771847684565213</v>
      </c>
      <c r="F18" s="243">
        <v>3.7379717972842563</v>
      </c>
      <c r="G18" s="243">
        <v>1.5540296349837224</v>
      </c>
      <c r="H18" s="243">
        <v>3.9259592476488914</v>
      </c>
      <c r="I18" s="147">
        <v>2.2879589729521754</v>
      </c>
      <c r="J18" s="147">
        <v>1.2727813172605851</v>
      </c>
      <c r="K18" s="243">
        <v>3.840510758923199</v>
      </c>
      <c r="L18" s="244">
        <v>1.9525801952580135</v>
      </c>
      <c r="M18" s="243">
        <v>234.933333</v>
      </c>
      <c r="N18" s="243">
        <v>234.23333333333335</v>
      </c>
      <c r="O18" s="243">
        <v>93.260666666666651</v>
      </c>
      <c r="P18" s="243">
        <v>93.433333300000001</v>
      </c>
      <c r="Q18" s="243">
        <v>93.666666666666671</v>
      </c>
      <c r="R18" s="243">
        <v>232.066667</v>
      </c>
      <c r="S18" s="243">
        <v>89.488666666666674</v>
      </c>
      <c r="T18" s="243">
        <v>94.261666666666628</v>
      </c>
      <c r="U18" s="243">
        <v>74.410238699999979</v>
      </c>
      <c r="V18" s="244">
        <v>73.099999999999994</v>
      </c>
      <c r="W18" s="245"/>
      <c r="AW18" s="226"/>
      <c r="AX18" s="226"/>
      <c r="AY18" s="226"/>
      <c r="AZ18" s="226"/>
      <c r="BA18" s="226"/>
      <c r="BB18" s="226"/>
    </row>
    <row r="19" spans="1:54" ht="15.75">
      <c r="A19" s="228"/>
      <c r="B19" s="242" t="s">
        <v>81</v>
      </c>
      <c r="C19" s="243">
        <v>5.2420549372704794</v>
      </c>
      <c r="D19" s="243">
        <v>5.3526166691516552</v>
      </c>
      <c r="E19" s="243">
        <v>4.7058779767440218</v>
      </c>
      <c r="F19" s="243">
        <v>4.0989660250742466</v>
      </c>
      <c r="G19" s="243">
        <v>1.6576576576576629</v>
      </c>
      <c r="H19" s="243">
        <v>2.3956494708994525</v>
      </c>
      <c r="I19" s="147">
        <v>2.988222685866071</v>
      </c>
      <c r="J19" s="147">
        <v>1.4318172075277635</v>
      </c>
      <c r="K19" s="243">
        <v>3.8823561030313591</v>
      </c>
      <c r="L19" s="244">
        <v>2.6462395543175532</v>
      </c>
      <c r="M19" s="243">
        <v>236.23333299999999</v>
      </c>
      <c r="N19" s="243">
        <v>235.53333333333336</v>
      </c>
      <c r="O19" s="243">
        <v>93.828333333333347</v>
      </c>
      <c r="P19" s="243">
        <v>93.966666700000005</v>
      </c>
      <c r="Q19" s="243">
        <v>94.033333333333346</v>
      </c>
      <c r="R19" s="243">
        <v>232.23333299999999</v>
      </c>
      <c r="S19" s="243">
        <v>90.331999999999994</v>
      </c>
      <c r="T19" s="243">
        <v>94.643999999999963</v>
      </c>
      <c r="U19" s="243">
        <v>74.959371200000021</v>
      </c>
      <c r="V19" s="244">
        <v>73.7</v>
      </c>
      <c r="W19" s="245"/>
      <c r="AW19" s="226"/>
      <c r="AX19" s="226"/>
      <c r="AY19" s="226"/>
      <c r="AZ19" s="226"/>
      <c r="BA19" s="226"/>
      <c r="BB19" s="226"/>
    </row>
    <row r="20" spans="1:54" ht="15.75">
      <c r="A20" s="228"/>
      <c r="B20" s="242" t="s">
        <v>82</v>
      </c>
      <c r="C20" s="243">
        <v>5.1248162995594759</v>
      </c>
      <c r="D20" s="243">
        <v>5.2779006339378043</v>
      </c>
      <c r="E20" s="243">
        <v>4.6458189102800196</v>
      </c>
      <c r="F20" s="243">
        <v>4.0263542444998635</v>
      </c>
      <c r="G20" s="243">
        <v>1.7600574712643535</v>
      </c>
      <c r="H20" s="243">
        <v>1.3710621373556942</v>
      </c>
      <c r="I20" s="147">
        <v>2.8852704728164591</v>
      </c>
      <c r="J20" s="147">
        <v>1.3340910705405884</v>
      </c>
      <c r="K20" s="243">
        <v>3.6262775735330433</v>
      </c>
      <c r="L20" s="244">
        <v>2.7700831024930705</v>
      </c>
      <c r="M20" s="243">
        <v>238.63333299999999</v>
      </c>
      <c r="N20" s="243">
        <v>238.03333333333336</v>
      </c>
      <c r="O20" s="243">
        <v>94.724000000000004</v>
      </c>
      <c r="P20" s="243">
        <v>94.733333299999998</v>
      </c>
      <c r="Q20" s="243">
        <v>94.433333333333323</v>
      </c>
      <c r="R20" s="243">
        <v>231.66666699999999</v>
      </c>
      <c r="S20" s="243">
        <v>90.608999999999995</v>
      </c>
      <c r="T20" s="243">
        <v>95.098666666666631</v>
      </c>
      <c r="U20" s="243">
        <v>75.526017499999995</v>
      </c>
      <c r="V20" s="244">
        <v>74.2</v>
      </c>
      <c r="W20" s="245"/>
      <c r="AW20" s="226"/>
      <c r="AX20" s="226"/>
      <c r="AY20" s="226"/>
      <c r="AZ20" s="226"/>
      <c r="BA20" s="226"/>
      <c r="BB20" s="226"/>
    </row>
    <row r="21" spans="1:54" ht="15.75">
      <c r="A21" s="228"/>
      <c r="B21" s="242" t="s">
        <v>83</v>
      </c>
      <c r="C21" s="243">
        <v>3.7384529499688846</v>
      </c>
      <c r="D21" s="243">
        <v>3.8238702201622177</v>
      </c>
      <c r="E21" s="243">
        <v>3.490237352108605</v>
      </c>
      <c r="F21" s="243">
        <v>3.1080593072309481</v>
      </c>
      <c r="G21" s="243">
        <v>1.7161244190203595</v>
      </c>
      <c r="H21" s="243">
        <v>0.83948458532348003</v>
      </c>
      <c r="I21" s="147">
        <v>2.9868533198572855</v>
      </c>
      <c r="J21" s="147">
        <v>1.4688260027937217</v>
      </c>
      <c r="K21" s="243">
        <v>2.1884644580181245</v>
      </c>
      <c r="L21" s="244">
        <v>1.224489795918382</v>
      </c>
      <c r="M21" s="243">
        <v>239.566667</v>
      </c>
      <c r="N21" s="243">
        <v>238.93333333333331</v>
      </c>
      <c r="O21" s="243">
        <v>95.052333333333323</v>
      </c>
      <c r="P21" s="243">
        <v>95.1</v>
      </c>
      <c r="Q21" s="243">
        <v>94.833333333333329</v>
      </c>
      <c r="R21" s="243">
        <v>232.23333299999999</v>
      </c>
      <c r="S21" s="243">
        <v>91.027333333333331</v>
      </c>
      <c r="T21" s="243">
        <v>95.401666666666642</v>
      </c>
      <c r="U21" s="243">
        <v>75.787646699999996</v>
      </c>
      <c r="V21" s="244">
        <v>74.400000000000006</v>
      </c>
      <c r="W21" s="245"/>
      <c r="AW21" s="226"/>
      <c r="AX21" s="226"/>
      <c r="AY21" s="226"/>
      <c r="AZ21" s="226"/>
      <c r="BA21" s="226"/>
      <c r="BB21" s="226"/>
    </row>
    <row r="22" spans="1:54" ht="15.75">
      <c r="A22" s="228"/>
      <c r="B22" s="242" t="s">
        <v>84</v>
      </c>
      <c r="C22" s="243">
        <v>3.107264476599414</v>
      </c>
      <c r="D22" s="243">
        <v>3.1450120962003503</v>
      </c>
      <c r="E22" s="243">
        <v>2.7553595299197431</v>
      </c>
      <c r="F22" s="243">
        <v>2.5330003933403455</v>
      </c>
      <c r="G22" s="243">
        <v>1.6370106761565806</v>
      </c>
      <c r="H22" s="243">
        <v>0.9623669908612964</v>
      </c>
      <c r="I22" s="147">
        <v>3.3646718765132144</v>
      </c>
      <c r="J22" s="147">
        <v>1.4251109500150294</v>
      </c>
      <c r="K22" s="243">
        <v>2.2995143274550767</v>
      </c>
      <c r="L22" s="244">
        <v>1.9151846785225857</v>
      </c>
      <c r="M22" s="243">
        <v>242.23333299999999</v>
      </c>
      <c r="N22" s="243">
        <v>241.6</v>
      </c>
      <c r="O22" s="243">
        <v>95.830333333333328</v>
      </c>
      <c r="P22" s="243">
        <v>95.8</v>
      </c>
      <c r="Q22" s="243">
        <v>95.2</v>
      </c>
      <c r="R22" s="243">
        <v>234.3</v>
      </c>
      <c r="S22" s="243">
        <v>92.49966666666667</v>
      </c>
      <c r="T22" s="243">
        <v>95.604999999999961</v>
      </c>
      <c r="U22" s="243">
        <v>76.121312799999998</v>
      </c>
      <c r="V22" s="244">
        <v>74.5</v>
      </c>
      <c r="W22" s="245"/>
      <c r="AW22" s="226"/>
      <c r="AX22" s="226"/>
      <c r="AY22" s="226"/>
      <c r="AZ22" s="226"/>
      <c r="BA22" s="226"/>
      <c r="BB22" s="226"/>
    </row>
    <row r="23" spans="1:54" ht="15.75">
      <c r="A23" s="228"/>
      <c r="B23" s="242" t="s">
        <v>85</v>
      </c>
      <c r="C23" s="243">
        <v>2.9067307787593144</v>
      </c>
      <c r="D23" s="243">
        <v>2.9012170959524353</v>
      </c>
      <c r="E23" s="243">
        <v>2.4125619482387783</v>
      </c>
      <c r="F23" s="243">
        <v>2.2348350470965395</v>
      </c>
      <c r="G23" s="243">
        <v>1.6660758596242831</v>
      </c>
      <c r="H23" s="243">
        <v>2.7845559104127338</v>
      </c>
      <c r="I23" s="147">
        <v>3.3675773812159804</v>
      </c>
      <c r="J23" s="147">
        <v>1.3781468802390062</v>
      </c>
      <c r="K23" s="243">
        <v>1.0841754499669287</v>
      </c>
      <c r="L23" s="244">
        <v>1.4925373134328179</v>
      </c>
      <c r="M23" s="243">
        <v>243.1</v>
      </c>
      <c r="N23" s="243">
        <v>242.36666666666667</v>
      </c>
      <c r="O23" s="243">
        <v>96.091999999999999</v>
      </c>
      <c r="P23" s="243">
        <v>96.066666699999999</v>
      </c>
      <c r="Q23" s="243">
        <v>95.600000000000037</v>
      </c>
      <c r="R23" s="243">
        <v>238.7</v>
      </c>
      <c r="S23" s="243">
        <v>93.374000000000009</v>
      </c>
      <c r="T23" s="243">
        <v>95.948333333333366</v>
      </c>
      <c r="U23" s="243">
        <v>75.772062300000002</v>
      </c>
      <c r="V23" s="244">
        <v>74.8</v>
      </c>
      <c r="W23" s="245"/>
      <c r="AW23" s="226"/>
      <c r="AX23" s="226"/>
      <c r="AY23" s="226"/>
      <c r="AZ23" s="226"/>
      <c r="BA23" s="226"/>
      <c r="BB23" s="226"/>
    </row>
    <row r="24" spans="1:54" ht="15.75">
      <c r="A24" s="228"/>
      <c r="B24" s="242" t="s">
        <v>86</v>
      </c>
      <c r="C24" s="243">
        <v>3.0870234712767397</v>
      </c>
      <c r="D24" s="243">
        <v>3.0107828035289108</v>
      </c>
      <c r="E24" s="243">
        <v>2.6698619146150904</v>
      </c>
      <c r="F24" s="243">
        <v>2.4278676996579485</v>
      </c>
      <c r="G24" s="243">
        <v>1.6237204376985614</v>
      </c>
      <c r="H24" s="243">
        <v>4.8057552448838248</v>
      </c>
      <c r="I24" s="147">
        <v>3.6401829104540706</v>
      </c>
      <c r="J24" s="147">
        <v>1.2544865683361328</v>
      </c>
      <c r="K24" s="243">
        <v>1.0860682545587697</v>
      </c>
      <c r="L24" s="244">
        <v>1.3477088948786964</v>
      </c>
      <c r="M24" s="243">
        <v>246</v>
      </c>
      <c r="N24" s="243">
        <v>245.2</v>
      </c>
      <c r="O24" s="243">
        <v>97.253</v>
      </c>
      <c r="P24" s="243">
        <v>97.033333299999995</v>
      </c>
      <c r="Q24" s="243">
        <v>95.966666666666654</v>
      </c>
      <c r="R24" s="243">
        <v>242.8</v>
      </c>
      <c r="S24" s="243">
        <v>93.907333333333327</v>
      </c>
      <c r="T24" s="243">
        <v>96.291666666666714</v>
      </c>
      <c r="U24" s="243">
        <v>76.346281599999998</v>
      </c>
      <c r="V24" s="244">
        <v>75.2</v>
      </c>
      <c r="W24" s="245"/>
      <c r="AW24" s="226"/>
      <c r="AX24" s="226"/>
      <c r="AY24" s="226"/>
      <c r="AZ24" s="226"/>
      <c r="BA24" s="226"/>
      <c r="BB24" s="226"/>
    </row>
    <row r="25" spans="1:54" ht="15.75">
      <c r="A25" s="228"/>
      <c r="B25" s="242" t="s">
        <v>87</v>
      </c>
      <c r="C25" s="243">
        <v>3.2558786652902905</v>
      </c>
      <c r="D25" s="243">
        <v>3.2366071428571397</v>
      </c>
      <c r="E25" s="243">
        <v>2.7763653005186795</v>
      </c>
      <c r="F25" s="243">
        <v>2.4535576235541701</v>
      </c>
      <c r="G25" s="243">
        <v>1.4411247803163496</v>
      </c>
      <c r="H25" s="243">
        <v>4.3777811172352354</v>
      </c>
      <c r="I25" s="147">
        <v>3.2206443485839564</v>
      </c>
      <c r="J25" s="147">
        <v>1.3511294351951086</v>
      </c>
      <c r="K25" s="243">
        <v>1.837814420486561</v>
      </c>
      <c r="L25" s="244">
        <v>2.0161290322580738</v>
      </c>
      <c r="M25" s="243">
        <v>247.36666700000001</v>
      </c>
      <c r="N25" s="243">
        <v>246.66666666666663</v>
      </c>
      <c r="O25" s="243">
        <v>97.691333333333347</v>
      </c>
      <c r="P25" s="243">
        <v>97.433333300000001</v>
      </c>
      <c r="Q25" s="243">
        <v>96.2</v>
      </c>
      <c r="R25" s="243">
        <v>242.4</v>
      </c>
      <c r="S25" s="243">
        <v>93.959000000000003</v>
      </c>
      <c r="T25" s="243">
        <v>96.690666666666687</v>
      </c>
      <c r="U25" s="243">
        <v>77.180482999999995</v>
      </c>
      <c r="V25" s="244">
        <v>75.900000000000006</v>
      </c>
      <c r="W25" s="245"/>
      <c r="AW25" s="226"/>
      <c r="AX25" s="226"/>
      <c r="AY25" s="226"/>
      <c r="AZ25" s="226"/>
      <c r="BA25" s="226"/>
      <c r="BB25" s="226"/>
    </row>
    <row r="26" spans="1:54" ht="15.75">
      <c r="A26" s="228"/>
      <c r="B26" s="242" t="s">
        <v>88</v>
      </c>
      <c r="C26" s="243">
        <v>3.0961882525061046</v>
      </c>
      <c r="D26" s="243">
        <v>3.06291390728477</v>
      </c>
      <c r="E26" s="243">
        <v>2.6793882243270062</v>
      </c>
      <c r="F26" s="243">
        <v>2.3660403966597077</v>
      </c>
      <c r="G26" s="243">
        <v>1.4705882352941568</v>
      </c>
      <c r="H26" s="243">
        <v>3.9550435339308576</v>
      </c>
      <c r="I26" s="147">
        <v>2.5030720831426434</v>
      </c>
      <c r="J26" s="147">
        <v>1.3360528563708396</v>
      </c>
      <c r="K26" s="243">
        <v>2.0841276137318454</v>
      </c>
      <c r="L26" s="244">
        <v>2.0134228187919545</v>
      </c>
      <c r="M26" s="243">
        <v>249.73333299999999</v>
      </c>
      <c r="N26" s="243">
        <v>249</v>
      </c>
      <c r="O26" s="243">
        <v>98.397999999999982</v>
      </c>
      <c r="P26" s="243">
        <v>98.066666699999999</v>
      </c>
      <c r="Q26" s="243">
        <v>96.600000000000037</v>
      </c>
      <c r="R26" s="243">
        <v>243.566667</v>
      </c>
      <c r="S26" s="243">
        <v>94.814999999999998</v>
      </c>
      <c r="T26" s="243">
        <v>96.882333333333307</v>
      </c>
      <c r="U26" s="243">
        <v>77.707778099999999</v>
      </c>
      <c r="V26" s="244">
        <v>76</v>
      </c>
      <c r="W26" s="245"/>
      <c r="AW26" s="226"/>
      <c r="AX26" s="226"/>
      <c r="AY26" s="226"/>
      <c r="AZ26" s="226"/>
      <c r="BA26" s="226"/>
      <c r="BB26" s="226"/>
    </row>
    <row r="27" spans="1:54" ht="15.75">
      <c r="A27" s="228"/>
      <c r="B27" s="242" t="s">
        <v>89</v>
      </c>
      <c r="C27" s="243">
        <v>3.1948445084327481</v>
      </c>
      <c r="D27" s="243">
        <v>3.2182643377802078</v>
      </c>
      <c r="E27" s="243">
        <v>2.7088623402572232</v>
      </c>
      <c r="F27" s="243">
        <v>2.3941707139506718</v>
      </c>
      <c r="G27" s="243">
        <v>1.3598326359831825</v>
      </c>
      <c r="H27" s="243">
        <v>2.4577574361122734</v>
      </c>
      <c r="I27" s="147">
        <v>2.2997122682259619</v>
      </c>
      <c r="J27" s="147">
        <v>1.2228803696434198</v>
      </c>
      <c r="K27" s="243">
        <v>2.7981336862729078</v>
      </c>
      <c r="L27" s="244">
        <v>2.4064171122994527</v>
      </c>
      <c r="M27" s="243">
        <v>250.86666700000001</v>
      </c>
      <c r="N27" s="243">
        <v>250.16666666666663</v>
      </c>
      <c r="O27" s="243">
        <v>98.694999999999979</v>
      </c>
      <c r="P27" s="243">
        <v>98.366666699999996</v>
      </c>
      <c r="Q27" s="243">
        <v>96.899999999999963</v>
      </c>
      <c r="R27" s="243">
        <v>244.566667</v>
      </c>
      <c r="S27" s="243">
        <v>95.521333333333317</v>
      </c>
      <c r="T27" s="243">
        <v>97.121666666666727</v>
      </c>
      <c r="U27" s="243">
        <v>77.892265899999998</v>
      </c>
      <c r="V27" s="244">
        <v>76.599999999999994</v>
      </c>
      <c r="W27" s="245"/>
      <c r="AW27" s="226"/>
      <c r="AX27" s="226"/>
      <c r="AY27" s="226"/>
      <c r="AZ27" s="226"/>
      <c r="BA27" s="226"/>
      <c r="BB27" s="226"/>
    </row>
    <row r="28" spans="1:54" ht="15.75">
      <c r="A28" s="228"/>
      <c r="B28" s="242" t="s">
        <v>90</v>
      </c>
      <c r="C28" s="243">
        <v>2.6287264227642382</v>
      </c>
      <c r="D28" s="243">
        <v>2.7052746057640187</v>
      </c>
      <c r="E28" s="243">
        <v>2.1027628967744016</v>
      </c>
      <c r="F28" s="243">
        <v>1.958090004107893</v>
      </c>
      <c r="G28" s="243">
        <v>1.3546370267453867</v>
      </c>
      <c r="H28" s="243">
        <v>0.49423393739702615</v>
      </c>
      <c r="I28" s="147">
        <v>1.8841269052470189</v>
      </c>
      <c r="J28" s="147">
        <v>1.1406317611422967</v>
      </c>
      <c r="K28" s="243">
        <v>2.1415938873963425</v>
      </c>
      <c r="L28" s="244">
        <v>2.1276595744680771</v>
      </c>
      <c r="M28" s="243">
        <v>252.466667</v>
      </c>
      <c r="N28" s="243">
        <v>251.83333333333337</v>
      </c>
      <c r="O28" s="243">
        <v>99.298000000000002</v>
      </c>
      <c r="P28" s="243">
        <v>98.933333300000001</v>
      </c>
      <c r="Q28" s="243">
        <v>97.266666666666652</v>
      </c>
      <c r="R28" s="243">
        <v>244</v>
      </c>
      <c r="S28" s="243">
        <v>95.676666666666662</v>
      </c>
      <c r="T28" s="243">
        <v>97.389999999999986</v>
      </c>
      <c r="U28" s="243">
        <v>77.981308900000002</v>
      </c>
      <c r="V28" s="244">
        <v>76.8</v>
      </c>
      <c r="W28" s="245"/>
      <c r="AW28" s="226"/>
      <c r="AX28" s="226"/>
      <c r="AY28" s="226"/>
      <c r="AZ28" s="226"/>
      <c r="BA28" s="226"/>
      <c r="BB28" s="226"/>
    </row>
    <row r="29" spans="1:54" ht="15.75">
      <c r="A29" s="228"/>
      <c r="B29" s="242" t="s">
        <v>91</v>
      </c>
      <c r="C29" s="243">
        <v>2.6276782069428961</v>
      </c>
      <c r="D29" s="243">
        <v>2.6756756756756817</v>
      </c>
      <c r="E29" s="243">
        <v>1.7391512041327273</v>
      </c>
      <c r="F29" s="243">
        <v>1.6421484781533158</v>
      </c>
      <c r="G29" s="243">
        <v>1.3167013167012964</v>
      </c>
      <c r="H29" s="243">
        <v>0.37128712871288272</v>
      </c>
      <c r="I29" s="147">
        <v>2.0320920117639973</v>
      </c>
      <c r="J29" s="147">
        <v>1.0018202377340302</v>
      </c>
      <c r="K29" s="243">
        <v>1.5796269375510485</v>
      </c>
      <c r="L29" s="244">
        <v>1.7127799736495364</v>
      </c>
      <c r="M29" s="243">
        <v>253.86666700000001</v>
      </c>
      <c r="N29" s="243">
        <v>253.26666666666665</v>
      </c>
      <c r="O29" s="243">
        <v>99.390333333333331</v>
      </c>
      <c r="P29" s="243">
        <v>99.033333299999995</v>
      </c>
      <c r="Q29" s="243">
        <v>97.466666666666654</v>
      </c>
      <c r="R29" s="243">
        <v>243.3</v>
      </c>
      <c r="S29" s="243">
        <v>95.868333333333339</v>
      </c>
      <c r="T29" s="243">
        <v>97.659333333333308</v>
      </c>
      <c r="U29" s="243">
        <v>78.399646700000005</v>
      </c>
      <c r="V29" s="244">
        <v>77.2</v>
      </c>
      <c r="W29" s="245"/>
      <c r="AW29" s="226"/>
      <c r="AX29" s="226"/>
      <c r="AY29" s="226"/>
      <c r="AZ29" s="226"/>
      <c r="BA29" s="226"/>
      <c r="BB29" s="226"/>
    </row>
    <row r="30" spans="1:54" ht="15.75">
      <c r="A30" s="228"/>
      <c r="B30" s="242" t="s">
        <v>92</v>
      </c>
      <c r="C30" s="243">
        <v>2.4959959990603409</v>
      </c>
      <c r="D30" s="243">
        <v>2.5970548862115139</v>
      </c>
      <c r="E30" s="243">
        <v>1.7205634260859082</v>
      </c>
      <c r="F30" s="243">
        <v>1.6315431673583847</v>
      </c>
      <c r="G30" s="243">
        <v>1.311249137336068</v>
      </c>
      <c r="H30" s="243">
        <v>-0.32845216870335259</v>
      </c>
      <c r="I30" s="147">
        <v>2.2914798994533303</v>
      </c>
      <c r="J30" s="147">
        <v>0.96784071399327321</v>
      </c>
      <c r="K30" s="243">
        <v>1.495713721867431</v>
      </c>
      <c r="L30" s="244">
        <v>1.4473684210526194</v>
      </c>
      <c r="M30" s="243">
        <v>255.966667</v>
      </c>
      <c r="N30" s="243">
        <v>255.46666666666667</v>
      </c>
      <c r="O30" s="243">
        <v>100.09099999999999</v>
      </c>
      <c r="P30" s="243">
        <v>99.666666699999979</v>
      </c>
      <c r="Q30" s="243">
        <v>97.866666666666674</v>
      </c>
      <c r="R30" s="243">
        <v>242.76666700000001</v>
      </c>
      <c r="S30" s="243">
        <v>96.987666666666669</v>
      </c>
      <c r="T30" s="243">
        <v>97.819999999999979</v>
      </c>
      <c r="U30" s="243">
        <v>78.870063999999999</v>
      </c>
      <c r="V30" s="244">
        <v>77.099999999999994</v>
      </c>
      <c r="W30" s="245"/>
      <c r="AW30" s="226"/>
      <c r="AX30" s="226"/>
      <c r="AY30" s="226"/>
      <c r="AZ30" s="226"/>
      <c r="BA30" s="226"/>
      <c r="BB30" s="226"/>
    </row>
    <row r="31" spans="1:54" ht="15.75">
      <c r="A31" s="228"/>
      <c r="B31" s="242" t="s">
        <v>93</v>
      </c>
      <c r="C31" s="243">
        <v>2.3917087398462655</v>
      </c>
      <c r="D31" s="243">
        <v>2.4783477681545873</v>
      </c>
      <c r="E31" s="243">
        <v>1.456000810578062</v>
      </c>
      <c r="F31" s="243">
        <v>1.4910199249437595</v>
      </c>
      <c r="G31" s="243">
        <v>1.5823873409013034</v>
      </c>
      <c r="H31" s="243">
        <v>-0.19081382010247561</v>
      </c>
      <c r="I31" s="147">
        <v>2.3513072123504841</v>
      </c>
      <c r="J31" s="147">
        <v>1.0440512758910447</v>
      </c>
      <c r="K31" s="243">
        <v>1.0968357257661987</v>
      </c>
      <c r="L31" s="244">
        <v>1.9582245430809442</v>
      </c>
      <c r="M31" s="243">
        <v>256.86666700000001</v>
      </c>
      <c r="N31" s="243">
        <v>256.36666666666667</v>
      </c>
      <c r="O31" s="243">
        <v>100.13200000000001</v>
      </c>
      <c r="P31" s="243">
        <v>99.833333300000021</v>
      </c>
      <c r="Q31" s="243">
        <v>98.433333333333323</v>
      </c>
      <c r="R31" s="243">
        <v>244.1</v>
      </c>
      <c r="S31" s="243">
        <v>97.76733333333334</v>
      </c>
      <c r="T31" s="243">
        <v>98.135666666666708</v>
      </c>
      <c r="U31" s="243">
        <v>78.746616099999997</v>
      </c>
      <c r="V31" s="244">
        <v>78.099999999999994</v>
      </c>
      <c r="W31" s="245"/>
      <c r="AW31" s="226"/>
      <c r="AX31" s="226"/>
      <c r="AY31" s="226"/>
      <c r="AZ31" s="226"/>
      <c r="BA31" s="226"/>
      <c r="BB31" s="226"/>
    </row>
    <row r="32" spans="1:54" ht="15.75">
      <c r="A32" s="228"/>
      <c r="B32" s="242" t="s">
        <v>94</v>
      </c>
      <c r="C32" s="243">
        <v>1.9672561368269781</v>
      </c>
      <c r="D32" s="243">
        <v>2.0251489080079343</v>
      </c>
      <c r="E32" s="243">
        <v>0.93523199527349998</v>
      </c>
      <c r="F32" s="243">
        <v>1.0444744612683632</v>
      </c>
      <c r="G32" s="243">
        <v>1.6449623029472393</v>
      </c>
      <c r="H32" s="243">
        <v>-2.7322540983609755E-2</v>
      </c>
      <c r="I32" s="147">
        <v>2.6784656656098527</v>
      </c>
      <c r="J32" s="147">
        <v>1.1763699216209567</v>
      </c>
      <c r="K32" s="243">
        <v>0.60961659493252718</v>
      </c>
      <c r="L32" s="244">
        <v>1.3020833333333259</v>
      </c>
      <c r="M32" s="243">
        <v>257.433333</v>
      </c>
      <c r="N32" s="243">
        <v>256.93333333333334</v>
      </c>
      <c r="O32" s="243">
        <v>100.22666666666667</v>
      </c>
      <c r="P32" s="243">
        <v>99.966666700000005</v>
      </c>
      <c r="Q32" s="243">
        <v>98.866666666666674</v>
      </c>
      <c r="R32" s="243">
        <v>243.933333</v>
      </c>
      <c r="S32" s="243">
        <v>98.23933333333332</v>
      </c>
      <c r="T32" s="243">
        <v>98.535666666666643</v>
      </c>
      <c r="U32" s="243">
        <v>78.4566959</v>
      </c>
      <c r="V32" s="244">
        <v>77.8</v>
      </c>
      <c r="W32" s="245"/>
      <c r="AW32" s="226"/>
      <c r="AX32" s="226"/>
      <c r="AY32" s="226"/>
      <c r="AZ32" s="226"/>
      <c r="BA32" s="226"/>
      <c r="BB32" s="226"/>
    </row>
    <row r="33" spans="1:54" ht="15.75">
      <c r="A33" s="228"/>
      <c r="B33" s="242" t="s">
        <v>95</v>
      </c>
      <c r="C33" s="243">
        <v>0.99789902705107458</v>
      </c>
      <c r="D33" s="243">
        <v>1.0265859436694003</v>
      </c>
      <c r="E33" s="243">
        <v>0.10061340640104</v>
      </c>
      <c r="F33" s="243">
        <v>0.40390440942574823</v>
      </c>
      <c r="G33" s="243">
        <v>1.9151846785225857</v>
      </c>
      <c r="H33" s="243">
        <v>0.34251253596382369</v>
      </c>
      <c r="I33" s="147">
        <v>2.8062794457676343</v>
      </c>
      <c r="J33" s="147">
        <v>1.4335547378984348</v>
      </c>
      <c r="K33" s="243">
        <v>-0.41397737574244697</v>
      </c>
      <c r="L33" s="244">
        <v>1.0362694300518172</v>
      </c>
      <c r="M33" s="243">
        <v>256.39999999999998</v>
      </c>
      <c r="N33" s="243">
        <v>255.86666666666667</v>
      </c>
      <c r="O33" s="243">
        <v>99.490333333333339</v>
      </c>
      <c r="P33" s="243">
        <v>99.433333300000001</v>
      </c>
      <c r="Q33" s="243">
        <v>99.333333333333329</v>
      </c>
      <c r="R33" s="243">
        <v>244.13333299999999</v>
      </c>
      <c r="S33" s="243">
        <v>98.558666666666682</v>
      </c>
      <c r="T33" s="243">
        <v>99.059333333333342</v>
      </c>
      <c r="U33" s="243">
        <v>78.075089899999995</v>
      </c>
      <c r="V33" s="244">
        <v>78</v>
      </c>
      <c r="W33" s="245"/>
      <c r="AW33" s="226"/>
      <c r="AX33" s="226"/>
      <c r="AY33" s="226"/>
      <c r="AZ33" s="226"/>
      <c r="BA33" s="226"/>
      <c r="BB33" s="226"/>
    </row>
    <row r="34" spans="1:54" ht="15.75">
      <c r="A34" s="228"/>
      <c r="B34" s="242" t="s">
        <v>96</v>
      </c>
      <c r="C34" s="243">
        <v>0.97668967186261835</v>
      </c>
      <c r="D34" s="243">
        <v>1.0046972860125347</v>
      </c>
      <c r="E34" s="243">
        <v>-1.6651513789101013E-2</v>
      </c>
      <c r="F34" s="243">
        <v>0.36789260857263972</v>
      </c>
      <c r="G34" s="243">
        <v>1.9073569482288999</v>
      </c>
      <c r="H34" s="243">
        <v>0.23342001890234165</v>
      </c>
      <c r="I34" s="147">
        <v>2.7666748005760189</v>
      </c>
      <c r="J34" s="147">
        <v>1.9314386969263131</v>
      </c>
      <c r="K34" s="243">
        <v>-0.76487005259687768</v>
      </c>
      <c r="L34" s="244">
        <v>0.90791180285343387</v>
      </c>
      <c r="M34" s="243">
        <v>258.46666699999997</v>
      </c>
      <c r="N34" s="243">
        <v>258.03333333333336</v>
      </c>
      <c r="O34" s="243">
        <v>100.07433333333334</v>
      </c>
      <c r="P34" s="243">
        <v>100.033333</v>
      </c>
      <c r="Q34" s="243">
        <v>99.733333333333348</v>
      </c>
      <c r="R34" s="243">
        <v>243.33333300000001</v>
      </c>
      <c r="S34" s="243">
        <v>99.671000000000006</v>
      </c>
      <c r="T34" s="243">
        <v>99.709333333333291</v>
      </c>
      <c r="U34" s="243">
        <v>78.266810500000005</v>
      </c>
      <c r="V34" s="244">
        <v>77.8</v>
      </c>
      <c r="W34" s="245"/>
      <c r="AW34" s="226"/>
      <c r="AX34" s="226"/>
      <c r="AY34" s="226"/>
      <c r="AZ34" s="226"/>
      <c r="BA34" s="226"/>
      <c r="BB34" s="226"/>
    </row>
    <row r="35" spans="1:54" ht="15.75">
      <c r="A35" s="228"/>
      <c r="B35" s="242" t="s">
        <v>97</v>
      </c>
      <c r="C35" s="243">
        <v>0.96029042180081348</v>
      </c>
      <c r="D35" s="243">
        <v>1.0271746196853337</v>
      </c>
      <c r="E35" s="243">
        <v>9.6539234876180657E-3</v>
      </c>
      <c r="F35" s="243">
        <v>0.33389018375087343</v>
      </c>
      <c r="G35" s="243">
        <v>1.7947849644429636</v>
      </c>
      <c r="H35" s="243">
        <v>-0.91492544039327717</v>
      </c>
      <c r="I35" s="147">
        <v>2.8867856339199971</v>
      </c>
      <c r="J35" s="147">
        <v>2.2285475549154832</v>
      </c>
      <c r="K35" s="243">
        <v>-0.38476408892953451</v>
      </c>
      <c r="L35" s="244">
        <v>0</v>
      </c>
      <c r="M35" s="243">
        <v>259.33333299999998</v>
      </c>
      <c r="N35" s="243">
        <v>259</v>
      </c>
      <c r="O35" s="243">
        <v>100.14166666666664</v>
      </c>
      <c r="P35" s="243">
        <v>100.166667</v>
      </c>
      <c r="Q35" s="243">
        <v>100.2</v>
      </c>
      <c r="R35" s="243">
        <v>241.86666700000001</v>
      </c>
      <c r="S35" s="243">
        <v>100.58966666666667</v>
      </c>
      <c r="T35" s="243">
        <v>100.32266666666672</v>
      </c>
      <c r="U35" s="243">
        <v>78.443627399999997</v>
      </c>
      <c r="V35" s="244">
        <v>78.099999999999994</v>
      </c>
      <c r="W35" s="245"/>
      <c r="AW35" s="226"/>
      <c r="AX35" s="226"/>
      <c r="AY35" s="226"/>
      <c r="AZ35" s="226"/>
      <c r="BA35" s="226"/>
      <c r="BB35" s="226"/>
    </row>
    <row r="36" spans="1:54" ht="15.75">
      <c r="A36" s="246"/>
      <c r="B36" s="242" t="s">
        <v>98</v>
      </c>
      <c r="C36" s="243">
        <v>0.98407380679019774</v>
      </c>
      <c r="D36" s="243">
        <v>1.0508562532433485</v>
      </c>
      <c r="E36" s="243">
        <v>6.7181056272436201E-2</v>
      </c>
      <c r="F36" s="243">
        <v>0.36678856273197891</v>
      </c>
      <c r="G36" s="243">
        <v>1.8880647336480427</v>
      </c>
      <c r="H36" s="243">
        <v>-1.352828643554016</v>
      </c>
      <c r="I36" s="147">
        <v>2.9940485481036117</v>
      </c>
      <c r="J36" s="147">
        <v>2.4086033145358954</v>
      </c>
      <c r="K36" s="243">
        <v>0.23095275415492278</v>
      </c>
      <c r="L36" s="244">
        <v>0.77120822622109841</v>
      </c>
      <c r="M36" s="243">
        <v>259.96666699999997</v>
      </c>
      <c r="N36" s="243">
        <v>259.63333333333327</v>
      </c>
      <c r="O36" s="243">
        <v>100.294</v>
      </c>
      <c r="P36" s="243">
        <v>100.333333</v>
      </c>
      <c r="Q36" s="243">
        <v>100.73333333333336</v>
      </c>
      <c r="R36" s="243">
        <v>240.63333299999999</v>
      </c>
      <c r="S36" s="243">
        <v>101.18066666666665</v>
      </c>
      <c r="T36" s="243">
        <v>100.90900000000002</v>
      </c>
      <c r="U36" s="243">
        <v>78.637893800000001</v>
      </c>
      <c r="V36" s="244">
        <v>78.400000000000006</v>
      </c>
      <c r="W36" s="245"/>
      <c r="AW36" s="226"/>
      <c r="AX36" s="226"/>
      <c r="AY36" s="226"/>
      <c r="AZ36" s="226"/>
      <c r="BA36" s="226"/>
      <c r="BB36" s="226"/>
    </row>
    <row r="37" spans="1:54" ht="15.75">
      <c r="A37" s="228"/>
      <c r="B37" s="242" t="s">
        <v>99</v>
      </c>
      <c r="C37" s="243">
        <v>1.3910557722308869</v>
      </c>
      <c r="D37" s="243">
        <v>1.4721208963001331</v>
      </c>
      <c r="E37" s="243">
        <v>0.34676735763272681</v>
      </c>
      <c r="F37" s="243">
        <v>0.70398897107071257</v>
      </c>
      <c r="G37" s="243">
        <v>2.0134228187919323</v>
      </c>
      <c r="H37" s="243">
        <v>-1.7067173698890103</v>
      </c>
      <c r="I37" s="147">
        <v>2.9312490699278992</v>
      </c>
      <c r="J37" s="147">
        <v>2.5557073538417852</v>
      </c>
      <c r="K37" s="243">
        <v>0.80190186242745654</v>
      </c>
      <c r="L37" s="244">
        <v>1.025641025641022</v>
      </c>
      <c r="M37" s="243">
        <v>259.96666699999997</v>
      </c>
      <c r="N37" s="243">
        <v>259.63333333333327</v>
      </c>
      <c r="O37" s="243">
        <v>99.835333333333324</v>
      </c>
      <c r="P37" s="243">
        <v>100.13333299999999</v>
      </c>
      <c r="Q37" s="243">
        <v>101.33333333333331</v>
      </c>
      <c r="R37" s="243">
        <v>239.966667</v>
      </c>
      <c r="S37" s="243">
        <v>101.44766666666668</v>
      </c>
      <c r="T37" s="243">
        <v>101.59099999999999</v>
      </c>
      <c r="U37" s="243">
        <v>78.701175500000005</v>
      </c>
      <c r="V37" s="244">
        <v>78.8</v>
      </c>
      <c r="W37" s="245"/>
      <c r="AW37" s="226"/>
      <c r="AX37" s="226"/>
      <c r="AY37" s="226"/>
      <c r="AZ37" s="226"/>
      <c r="BA37" s="226"/>
      <c r="BB37" s="226"/>
    </row>
    <row r="38" spans="1:54" ht="15.75">
      <c r="A38" s="228"/>
      <c r="B38" s="242" t="s">
        <v>100</v>
      </c>
      <c r="C38" s="243">
        <v>1.4444156545725839</v>
      </c>
      <c r="D38" s="243">
        <v>1.5243508590621069</v>
      </c>
      <c r="E38" s="243">
        <v>0.35140545527823086</v>
      </c>
      <c r="F38" s="243">
        <v>0.76641153204402013</v>
      </c>
      <c r="G38" s="243">
        <v>2.3061497326202884</v>
      </c>
      <c r="H38" s="243">
        <v>-1.7945202764308554</v>
      </c>
      <c r="I38" s="147">
        <v>1.8420603786457379</v>
      </c>
      <c r="J38" s="147">
        <v>2.4872295472172956</v>
      </c>
      <c r="K38" s="243">
        <v>0.89220973173553819</v>
      </c>
      <c r="L38" s="244">
        <v>1.413881748071999</v>
      </c>
      <c r="M38" s="243">
        <v>262.2</v>
      </c>
      <c r="N38" s="243">
        <v>261.96666666666664</v>
      </c>
      <c r="O38" s="243">
        <v>100.426</v>
      </c>
      <c r="P38" s="243">
        <v>100.8</v>
      </c>
      <c r="Q38" s="243">
        <v>102.03333333333332</v>
      </c>
      <c r="R38" s="243">
        <v>238.966667</v>
      </c>
      <c r="S38" s="243">
        <v>101.50700000000001</v>
      </c>
      <c r="T38" s="243">
        <v>102.18933333333334</v>
      </c>
      <c r="U38" s="243">
        <v>78.965114600000021</v>
      </c>
      <c r="V38" s="244">
        <v>78.900000000000006</v>
      </c>
      <c r="W38" s="245"/>
      <c r="AW38" s="226"/>
      <c r="AX38" s="226"/>
      <c r="AY38" s="226"/>
      <c r="AZ38" s="226"/>
      <c r="BA38" s="226"/>
      <c r="BB38" s="226"/>
    </row>
    <row r="39" spans="1:54" ht="15.75">
      <c r="A39" s="228"/>
      <c r="B39" s="242" t="s">
        <v>101</v>
      </c>
      <c r="C39" s="243">
        <v>1.889460156670264</v>
      </c>
      <c r="D39" s="243">
        <v>2.0077220077220126</v>
      </c>
      <c r="E39" s="243">
        <v>0.72630440209706659</v>
      </c>
      <c r="F39" s="243">
        <v>1.0316136404938003</v>
      </c>
      <c r="G39" s="243">
        <v>2.4284763805721976</v>
      </c>
      <c r="H39" s="243">
        <v>-3.1835722117095289</v>
      </c>
      <c r="I39" s="147">
        <v>1.2771358224336948</v>
      </c>
      <c r="J39" s="147">
        <v>2.3474256399351079</v>
      </c>
      <c r="K39" s="243">
        <v>1.4935137994396275</v>
      </c>
      <c r="L39" s="244">
        <v>2.0486555697823317</v>
      </c>
      <c r="M39" s="243">
        <v>264.23333300000002</v>
      </c>
      <c r="N39" s="243">
        <v>264.2</v>
      </c>
      <c r="O39" s="243">
        <v>100.869</v>
      </c>
      <c r="P39" s="243">
        <v>101.2</v>
      </c>
      <c r="Q39" s="243">
        <v>102.63333333333334</v>
      </c>
      <c r="R39" s="243">
        <v>234.16666699999999</v>
      </c>
      <c r="S39" s="243">
        <v>101.87433333333333</v>
      </c>
      <c r="T39" s="243">
        <v>102.6776666666667</v>
      </c>
      <c r="U39" s="243">
        <v>79.6151938</v>
      </c>
      <c r="V39" s="244">
        <v>79.7</v>
      </c>
      <c r="W39" s="245"/>
      <c r="AW39" s="226"/>
      <c r="AX39" s="226"/>
      <c r="AY39" s="226"/>
      <c r="AZ39" s="226"/>
      <c r="BA39" s="226"/>
      <c r="BB39" s="226"/>
    </row>
    <row r="40" spans="1:54" ht="15.75">
      <c r="A40" s="228"/>
      <c r="B40" s="242" t="s">
        <v>102</v>
      </c>
      <c r="C40" s="243">
        <v>2.2438772890833958</v>
      </c>
      <c r="D40" s="243">
        <v>2.4778533829760141</v>
      </c>
      <c r="E40" s="243">
        <v>1.2111060149826436</v>
      </c>
      <c r="F40" s="243">
        <v>1.5282398721868651</v>
      </c>
      <c r="G40" s="243">
        <v>2.6472534745201726</v>
      </c>
      <c r="H40" s="243">
        <v>-5.7210137217357122</v>
      </c>
      <c r="I40" s="147">
        <v>1.0031560706591058</v>
      </c>
      <c r="J40" s="147">
        <v>2.3047167910361432</v>
      </c>
      <c r="K40" s="243">
        <v>1.7872084717507786</v>
      </c>
      <c r="L40" s="244">
        <v>2.2959183673469274</v>
      </c>
      <c r="M40" s="243">
        <v>265.8</v>
      </c>
      <c r="N40" s="243">
        <v>266.06666666666666</v>
      </c>
      <c r="O40" s="243">
        <v>101.50866666666668</v>
      </c>
      <c r="P40" s="243">
        <v>101.86666700000001</v>
      </c>
      <c r="Q40" s="243">
        <v>103.40000000000002</v>
      </c>
      <c r="R40" s="243">
        <v>226.86666700000001</v>
      </c>
      <c r="S40" s="243">
        <v>102.19566666666667</v>
      </c>
      <c r="T40" s="243">
        <v>103.23466666666668</v>
      </c>
      <c r="U40" s="243">
        <v>80.043316899999979</v>
      </c>
      <c r="V40" s="244">
        <v>80.2</v>
      </c>
      <c r="W40" s="245"/>
      <c r="AW40" s="226"/>
      <c r="AX40" s="226"/>
      <c r="AY40" s="226"/>
      <c r="AZ40" s="226"/>
      <c r="BA40" s="226"/>
      <c r="BB40" s="226"/>
    </row>
    <row r="41" spans="1:54" ht="15.75">
      <c r="A41" s="228"/>
      <c r="B41" s="242" t="s">
        <v>103</v>
      </c>
      <c r="C41" s="243">
        <v>2.9875622477400388</v>
      </c>
      <c r="D41" s="243">
        <v>3.2610091154192</v>
      </c>
      <c r="E41" s="243">
        <v>2.1435296788712144</v>
      </c>
      <c r="F41" s="243">
        <v>2.1637819645931478</v>
      </c>
      <c r="G41" s="243">
        <v>2.5328947368421284</v>
      </c>
      <c r="H41" s="243">
        <v>-6.2369774882108935</v>
      </c>
      <c r="I41" s="147">
        <v>1.209819184275629</v>
      </c>
      <c r="J41" s="147">
        <v>2.1028765671500027</v>
      </c>
      <c r="K41" s="243">
        <v>1.8535125946117503</v>
      </c>
      <c r="L41" s="244">
        <v>2.1573604060913798</v>
      </c>
      <c r="M41" s="243">
        <v>267.73333300000002</v>
      </c>
      <c r="N41" s="243">
        <v>268.09999999999997</v>
      </c>
      <c r="O41" s="243">
        <v>101.97533333333332</v>
      </c>
      <c r="P41" s="243">
        <v>102.3</v>
      </c>
      <c r="Q41" s="243">
        <v>103.9</v>
      </c>
      <c r="R41" s="243">
        <v>225</v>
      </c>
      <c r="S41" s="243">
        <v>102.675</v>
      </c>
      <c r="T41" s="243">
        <v>103.72733333333336</v>
      </c>
      <c r="U41" s="243">
        <v>80.159911699999995</v>
      </c>
      <c r="V41" s="244">
        <v>80.5</v>
      </c>
      <c r="W41" s="245"/>
      <c r="AW41" s="226"/>
      <c r="AX41" s="226"/>
      <c r="AY41" s="226"/>
      <c r="AZ41" s="226"/>
      <c r="BA41" s="226"/>
      <c r="BB41" s="226"/>
    </row>
    <row r="42" spans="1:54" ht="15.75">
      <c r="A42" s="228"/>
      <c r="B42" s="242" t="s">
        <v>104</v>
      </c>
      <c r="C42" s="243">
        <v>3.5596235697940681</v>
      </c>
      <c r="D42" s="243">
        <v>3.8300038172795592</v>
      </c>
      <c r="E42" s="243">
        <v>2.7429815651988987</v>
      </c>
      <c r="F42" s="243">
        <v>2.5793650793650924</v>
      </c>
      <c r="G42" s="243">
        <v>2.0908199934662308</v>
      </c>
      <c r="H42" s="243">
        <v>-6.1096387137541619</v>
      </c>
      <c r="I42" s="147">
        <v>1.0826839528308208</v>
      </c>
      <c r="J42" s="147">
        <v>1.7774196915529172</v>
      </c>
      <c r="K42" s="243">
        <v>2.0745850978603819</v>
      </c>
      <c r="L42" s="244">
        <v>2.0278833967046772</v>
      </c>
      <c r="M42" s="243">
        <v>271.53333300000003</v>
      </c>
      <c r="N42" s="243">
        <v>272</v>
      </c>
      <c r="O42" s="243">
        <v>103.18066666666664</v>
      </c>
      <c r="P42" s="243">
        <v>103.4</v>
      </c>
      <c r="Q42" s="243">
        <v>104.16666666666669</v>
      </c>
      <c r="R42" s="243">
        <v>224.36666700000001</v>
      </c>
      <c r="S42" s="243">
        <v>102.60599999999999</v>
      </c>
      <c r="T42" s="243">
        <v>104.00566666666666</v>
      </c>
      <c r="U42" s="243">
        <v>80.603313099999994</v>
      </c>
      <c r="V42" s="244">
        <v>80.5</v>
      </c>
      <c r="W42" s="245"/>
      <c r="AW42" s="226"/>
      <c r="AX42" s="226"/>
      <c r="AY42" s="226"/>
      <c r="AZ42" s="226"/>
      <c r="BA42" s="226"/>
      <c r="BB42" s="226"/>
    </row>
    <row r="43" spans="1:54" ht="15.75">
      <c r="A43" s="228"/>
      <c r="B43" s="242" t="s">
        <v>105</v>
      </c>
      <c r="C43" s="243">
        <v>3.7845338763523806</v>
      </c>
      <c r="D43" s="243">
        <v>4.0247287408528898</v>
      </c>
      <c r="E43" s="243">
        <v>2.816854864560292</v>
      </c>
      <c r="F43" s="243">
        <v>2.7009219367589044</v>
      </c>
      <c r="G43" s="243">
        <v>1.9162065605716094</v>
      </c>
      <c r="H43" s="243">
        <v>-4.6832741570344893</v>
      </c>
      <c r="I43" s="147">
        <v>0.89620218373616112</v>
      </c>
      <c r="J43" s="147">
        <v>1.6667045413964576</v>
      </c>
      <c r="K43" s="243">
        <v>1.6027497253922274</v>
      </c>
      <c r="L43" s="244">
        <v>1.0037641154328591</v>
      </c>
      <c r="M43" s="243">
        <v>274.23333300000002</v>
      </c>
      <c r="N43" s="243">
        <v>274.83333333333331</v>
      </c>
      <c r="O43" s="243">
        <v>103.71033333333332</v>
      </c>
      <c r="P43" s="243">
        <v>103.933333</v>
      </c>
      <c r="Q43" s="243">
        <v>104.6</v>
      </c>
      <c r="R43" s="243">
        <v>223.2</v>
      </c>
      <c r="S43" s="243">
        <v>102.78733333333332</v>
      </c>
      <c r="T43" s="243">
        <v>104.38899999999995</v>
      </c>
      <c r="U43" s="243">
        <v>80.891226099999997</v>
      </c>
      <c r="V43" s="244">
        <v>80.5</v>
      </c>
      <c r="W43" s="245"/>
      <c r="AW43" s="226"/>
      <c r="AX43" s="226"/>
      <c r="AY43" s="226"/>
      <c r="AZ43" s="226"/>
      <c r="BA43" s="226"/>
      <c r="BB43" s="226"/>
    </row>
    <row r="44" spans="1:54" ht="15.75">
      <c r="A44" s="228"/>
      <c r="B44" s="242" t="s">
        <v>106</v>
      </c>
      <c r="C44" s="243">
        <v>3.9879608728367044</v>
      </c>
      <c r="D44" s="243">
        <v>4.0967176146329054</v>
      </c>
      <c r="E44" s="243">
        <v>3.0217452696978064</v>
      </c>
      <c r="F44" s="243">
        <v>2.78141327623882</v>
      </c>
      <c r="G44" s="243">
        <v>1.4184397163120366</v>
      </c>
      <c r="H44" s="243">
        <v>-0.26447252385471964</v>
      </c>
      <c r="I44" s="147">
        <v>0.61744300965143051</v>
      </c>
      <c r="J44" s="147">
        <v>1.365820267093687</v>
      </c>
      <c r="K44" s="243">
        <v>1.5239936914708485</v>
      </c>
      <c r="L44" s="244">
        <v>1.1221945137156908</v>
      </c>
      <c r="M44" s="243">
        <v>276.39999999999998</v>
      </c>
      <c r="N44" s="243">
        <v>276.96666666666664</v>
      </c>
      <c r="O44" s="243">
        <v>104.57599999999999</v>
      </c>
      <c r="P44" s="243">
        <v>104.7</v>
      </c>
      <c r="Q44" s="243">
        <v>104.86666666666667</v>
      </c>
      <c r="R44" s="243">
        <v>226.26666700000001</v>
      </c>
      <c r="S44" s="243">
        <v>102.82666666666667</v>
      </c>
      <c r="T44" s="243">
        <v>104.64466666666662</v>
      </c>
      <c r="U44" s="243">
        <v>81.263171999999997</v>
      </c>
      <c r="V44" s="244">
        <v>81.099999999999994</v>
      </c>
      <c r="W44" s="245"/>
      <c r="AW44" s="226"/>
      <c r="AX44" s="226"/>
      <c r="AY44" s="226"/>
      <c r="AZ44" s="226"/>
      <c r="BA44" s="226"/>
      <c r="BB44" s="226"/>
    </row>
    <row r="45" spans="1:54" ht="15.75">
      <c r="A45" s="228"/>
      <c r="B45" s="242" t="s">
        <v>107</v>
      </c>
      <c r="C45" s="243">
        <v>3.6354584208608598</v>
      </c>
      <c r="D45" s="243">
        <v>3.6802188238219902</v>
      </c>
      <c r="E45" s="243">
        <v>2.7176506736923622</v>
      </c>
      <c r="F45" s="243">
        <v>2.4763763440860176</v>
      </c>
      <c r="G45" s="243">
        <v>1.1549566891241536</v>
      </c>
      <c r="H45" s="243">
        <v>2.2222222222222143</v>
      </c>
      <c r="I45" s="147">
        <v>0.31393555717882382</v>
      </c>
      <c r="J45" s="147">
        <v>1.083288879176747</v>
      </c>
      <c r="K45" s="243">
        <v>2.086932189073254</v>
      </c>
      <c r="L45" s="244">
        <v>1.1180124223602483</v>
      </c>
      <c r="M45" s="243">
        <v>277.46666699999997</v>
      </c>
      <c r="N45" s="243">
        <v>277.9666666666667</v>
      </c>
      <c r="O45" s="243">
        <v>104.74666666666668</v>
      </c>
      <c r="P45" s="243">
        <v>104.833333</v>
      </c>
      <c r="Q45" s="243">
        <v>105.1</v>
      </c>
      <c r="R45" s="243">
        <v>230</v>
      </c>
      <c r="S45" s="243">
        <v>102.99733333333334</v>
      </c>
      <c r="T45" s="243">
        <v>104.85099999999996</v>
      </c>
      <c r="U45" s="243">
        <v>81.832794699999994</v>
      </c>
      <c r="V45" s="244">
        <v>81.400000000000006</v>
      </c>
      <c r="W45" s="245"/>
      <c r="AW45" s="226"/>
      <c r="AX45" s="226"/>
      <c r="AY45" s="226"/>
      <c r="AZ45" s="226"/>
      <c r="BA45" s="226"/>
      <c r="BB45" s="226"/>
    </row>
    <row r="46" spans="1:54" ht="15.75">
      <c r="A46" s="228"/>
      <c r="B46" s="242" t="s">
        <v>108</v>
      </c>
      <c r="C46" s="243">
        <v>3.3513380841533547</v>
      </c>
      <c r="D46" s="243">
        <v>3.3823529411764586</v>
      </c>
      <c r="E46" s="243">
        <v>2.4164733703342822</v>
      </c>
      <c r="F46" s="243">
        <v>2.2888462282398381</v>
      </c>
      <c r="G46" s="243">
        <v>1.1519999999999975</v>
      </c>
      <c r="H46" s="243">
        <v>2.2284950197169806</v>
      </c>
      <c r="I46" s="147">
        <v>0.35670428629903661</v>
      </c>
      <c r="J46" s="147">
        <v>1.0066759182993712</v>
      </c>
      <c r="K46" s="243">
        <v>1.9757515401684023</v>
      </c>
      <c r="L46" s="244">
        <v>1.8633540372670732</v>
      </c>
      <c r="M46" s="243">
        <v>280.63333299999999</v>
      </c>
      <c r="N46" s="243">
        <v>281.2</v>
      </c>
      <c r="O46" s="243">
        <v>105.67400000000002</v>
      </c>
      <c r="P46" s="243">
        <v>105.766667</v>
      </c>
      <c r="Q46" s="243">
        <v>105.36666666666667</v>
      </c>
      <c r="R46" s="243">
        <v>229.36666700000001</v>
      </c>
      <c r="S46" s="243">
        <v>102.97199999999999</v>
      </c>
      <c r="T46" s="243">
        <v>105.0526666666667</v>
      </c>
      <c r="U46" s="243">
        <v>82.195834300000001</v>
      </c>
      <c r="V46" s="244">
        <v>82</v>
      </c>
      <c r="W46" s="245"/>
      <c r="AW46" s="226"/>
      <c r="AX46" s="226"/>
      <c r="AY46" s="226"/>
      <c r="AZ46" s="226"/>
      <c r="BA46" s="226"/>
      <c r="BB46" s="226"/>
    </row>
    <row r="47" spans="1:54" ht="15.75">
      <c r="A47" s="228"/>
      <c r="B47" s="242" t="s">
        <v>109</v>
      </c>
      <c r="C47" s="243">
        <v>3.3183420485211279</v>
      </c>
      <c r="D47" s="243">
        <v>3.2989690721649811</v>
      </c>
      <c r="E47" s="243">
        <v>2.5153391979584327</v>
      </c>
      <c r="F47" s="243">
        <v>2.3091725539100993</v>
      </c>
      <c r="G47" s="243">
        <v>1.0834926704907932</v>
      </c>
      <c r="H47" s="243">
        <v>4.3309439964157814</v>
      </c>
      <c r="I47" s="147">
        <v>0.4945486149395828</v>
      </c>
      <c r="J47" s="147">
        <v>0.92634281389802897</v>
      </c>
      <c r="K47" s="243">
        <v>2.1214149948457717</v>
      </c>
      <c r="L47" s="244">
        <v>2.3602484472049712</v>
      </c>
      <c r="M47" s="243">
        <v>283.33333299999998</v>
      </c>
      <c r="N47" s="243">
        <v>283.90000000000009</v>
      </c>
      <c r="O47" s="243">
        <v>106.319</v>
      </c>
      <c r="P47" s="243">
        <v>106.333333</v>
      </c>
      <c r="Q47" s="243">
        <v>105.73333333333336</v>
      </c>
      <c r="R47" s="243">
        <v>232.86666700000001</v>
      </c>
      <c r="S47" s="243">
        <v>103.29566666666666</v>
      </c>
      <c r="T47" s="243">
        <v>105.35599999999997</v>
      </c>
      <c r="U47" s="243">
        <v>82.607264700000002</v>
      </c>
      <c r="V47" s="244">
        <v>82.4</v>
      </c>
      <c r="W47" s="245"/>
      <c r="AW47" s="226"/>
      <c r="AX47" s="226"/>
      <c r="AY47" s="226"/>
      <c r="AZ47" s="226"/>
      <c r="BA47" s="226"/>
      <c r="BB47" s="226"/>
    </row>
    <row r="48" spans="1:54" ht="15.75">
      <c r="A48" s="228"/>
      <c r="B48" s="242" t="s">
        <v>110</v>
      </c>
      <c r="C48" s="243">
        <v>3.0752532561505008</v>
      </c>
      <c r="D48" s="243">
        <v>3.0087856541100244</v>
      </c>
      <c r="E48" s="243">
        <v>2.2682068543451672</v>
      </c>
      <c r="F48" s="243">
        <v>2.1012416427889313</v>
      </c>
      <c r="G48" s="243">
        <v>1.176096630642065</v>
      </c>
      <c r="H48" s="243">
        <v>5.5981140165024756</v>
      </c>
      <c r="I48" s="147">
        <v>0.6483402489626533</v>
      </c>
      <c r="J48" s="147">
        <v>0.97918670803418539</v>
      </c>
      <c r="K48" s="243">
        <v>1.9275746459909371</v>
      </c>
      <c r="L48" s="244">
        <v>2.4660912453760897</v>
      </c>
      <c r="M48" s="243">
        <v>284.89999999999998</v>
      </c>
      <c r="N48" s="243">
        <v>285.3</v>
      </c>
      <c r="O48" s="243">
        <v>106.94799999999999</v>
      </c>
      <c r="P48" s="243">
        <v>106.9</v>
      </c>
      <c r="Q48" s="243">
        <v>106.1</v>
      </c>
      <c r="R48" s="243">
        <v>238.933333</v>
      </c>
      <c r="S48" s="243">
        <v>103.49333333333334</v>
      </c>
      <c r="T48" s="243">
        <v>105.66933333333331</v>
      </c>
      <c r="U48" s="243">
        <v>82.829580300000003</v>
      </c>
      <c r="V48" s="244">
        <v>83.1</v>
      </c>
      <c r="W48" s="245"/>
      <c r="AW48" s="226"/>
      <c r="AX48" s="226"/>
      <c r="AY48" s="226"/>
      <c r="AZ48" s="226"/>
      <c r="BA48" s="226"/>
      <c r="BB48" s="226"/>
    </row>
    <row r="49" spans="1:54" ht="15.75">
      <c r="A49" s="228"/>
      <c r="B49" s="242" t="s">
        <v>111</v>
      </c>
      <c r="C49" s="243">
        <v>2.4867851964358811</v>
      </c>
      <c r="D49" s="243">
        <v>2.4463364911859742</v>
      </c>
      <c r="E49" s="243">
        <v>1.8750000000000044</v>
      </c>
      <c r="F49" s="243">
        <v>1.8124006416928573</v>
      </c>
      <c r="G49" s="243">
        <v>1.1417697431018059</v>
      </c>
      <c r="H49" s="243">
        <v>4.2173913043478173</v>
      </c>
      <c r="I49" s="147">
        <v>0.6747747514498581</v>
      </c>
      <c r="J49" s="147">
        <v>1.1244527949185956</v>
      </c>
      <c r="K49" s="243">
        <v>1.3060285963812923</v>
      </c>
      <c r="L49" s="244">
        <v>2.2113022113022129</v>
      </c>
      <c r="M49" s="243">
        <v>284.36666700000001</v>
      </c>
      <c r="N49" s="243">
        <v>284.76666666666665</v>
      </c>
      <c r="O49" s="243">
        <v>106.71066666666668</v>
      </c>
      <c r="P49" s="243">
        <v>106.733333</v>
      </c>
      <c r="Q49" s="243">
        <v>106.3</v>
      </c>
      <c r="R49" s="243">
        <v>239.7</v>
      </c>
      <c r="S49" s="243">
        <v>103.69233333333334</v>
      </c>
      <c r="T49" s="243">
        <v>106.03000000000006</v>
      </c>
      <c r="U49" s="243">
        <v>82.901554399999995</v>
      </c>
      <c r="V49" s="244">
        <v>83.2</v>
      </c>
      <c r="W49" s="245"/>
      <c r="AW49" s="226"/>
      <c r="AX49" s="226"/>
      <c r="AY49" s="226"/>
      <c r="AZ49" s="226"/>
      <c r="BA49" s="226"/>
      <c r="BB49" s="226"/>
    </row>
    <row r="50" spans="1:54" ht="15.75">
      <c r="A50" s="228"/>
      <c r="B50" s="242" t="s">
        <v>112</v>
      </c>
      <c r="C50" s="243">
        <v>2.9813518267981287</v>
      </c>
      <c r="D50" s="243">
        <v>2.9397818871502945</v>
      </c>
      <c r="E50" s="243">
        <v>2.0478074076877739</v>
      </c>
      <c r="F50" s="243">
        <v>1.9224705265601383</v>
      </c>
      <c r="G50" s="243">
        <v>1.1705156596013788</v>
      </c>
      <c r="H50" s="243">
        <v>4.3888966656170592</v>
      </c>
      <c r="I50" s="147">
        <v>0.82838053062970207</v>
      </c>
      <c r="J50" s="147">
        <v>1.2580991121913243</v>
      </c>
      <c r="K50" s="243">
        <v>1.4852543445744937</v>
      </c>
      <c r="L50" s="244">
        <v>2.5609756097560998</v>
      </c>
      <c r="M50" s="243">
        <v>289</v>
      </c>
      <c r="N50" s="243">
        <v>289.46666666666664</v>
      </c>
      <c r="O50" s="243">
        <v>107.83799999999999</v>
      </c>
      <c r="P50" s="243">
        <v>107.8</v>
      </c>
      <c r="Q50" s="243">
        <v>106.6</v>
      </c>
      <c r="R50" s="243">
        <v>239.433333</v>
      </c>
      <c r="S50" s="243">
        <v>103.825</v>
      </c>
      <c r="T50" s="243">
        <v>106.37433333333334</v>
      </c>
      <c r="U50" s="243">
        <v>83.4166515</v>
      </c>
      <c r="V50" s="244">
        <v>84.1</v>
      </c>
      <c r="W50" s="245"/>
      <c r="AW50" s="226"/>
      <c r="AX50" s="226"/>
      <c r="AY50" s="226"/>
      <c r="AZ50" s="226"/>
      <c r="BA50" s="226"/>
      <c r="BB50" s="226"/>
    </row>
    <row r="51" spans="1:54" ht="15.75">
      <c r="A51" s="228"/>
      <c r="B51" s="242" t="s">
        <v>113</v>
      </c>
      <c r="C51" s="243">
        <v>2.6117647089550333</v>
      </c>
      <c r="D51" s="243">
        <v>2.583069155806017</v>
      </c>
      <c r="E51" s="243">
        <v>1.8328489420204042</v>
      </c>
      <c r="F51" s="243">
        <v>1.7868338614007495</v>
      </c>
      <c r="G51" s="243">
        <v>1.1349306431273298</v>
      </c>
      <c r="H51" s="243">
        <v>3.2350413638204456</v>
      </c>
      <c r="I51" s="147">
        <v>0.69057430611803028</v>
      </c>
      <c r="J51" s="147">
        <v>1.2927597858688911</v>
      </c>
      <c r="K51" s="243">
        <v>1.5092328798534727</v>
      </c>
      <c r="L51" s="244">
        <v>2.6699029126213469</v>
      </c>
      <c r="M51" s="243">
        <v>290.73333300000002</v>
      </c>
      <c r="N51" s="243">
        <v>291.23333333333335</v>
      </c>
      <c r="O51" s="243">
        <v>108.26766666666668</v>
      </c>
      <c r="P51" s="243">
        <v>108.233333</v>
      </c>
      <c r="Q51" s="243">
        <v>106.93333333333332</v>
      </c>
      <c r="R51" s="243">
        <v>240.4</v>
      </c>
      <c r="S51" s="243">
        <v>104.009</v>
      </c>
      <c r="T51" s="243">
        <v>106.718</v>
      </c>
      <c r="U51" s="243">
        <v>83.8540007</v>
      </c>
      <c r="V51" s="244">
        <v>84.6</v>
      </c>
      <c r="W51" s="245"/>
      <c r="AW51" s="226"/>
      <c r="AX51" s="226"/>
      <c r="AY51" s="226"/>
      <c r="AZ51" s="226"/>
      <c r="BA51" s="226"/>
      <c r="BB51" s="226"/>
    </row>
    <row r="52" spans="1:54" ht="15.75">
      <c r="A52" s="228"/>
      <c r="B52" s="242" t="s">
        <v>114</v>
      </c>
      <c r="C52" s="243">
        <v>2.1762021762022021</v>
      </c>
      <c r="D52" s="243">
        <v>2.2198855006425822</v>
      </c>
      <c r="E52" s="243">
        <v>1.4134595005672601</v>
      </c>
      <c r="F52" s="243">
        <v>1.4343620205799823</v>
      </c>
      <c r="G52" s="243">
        <v>1.1624253848570465</v>
      </c>
      <c r="H52" s="243">
        <v>0.68359402997153484</v>
      </c>
      <c r="I52" s="147">
        <v>0.74304303014687267</v>
      </c>
      <c r="J52" s="147">
        <v>1.3703124211376538</v>
      </c>
      <c r="K52" s="243">
        <v>1.3819491730540534</v>
      </c>
      <c r="L52" s="244">
        <v>2.4067388688327362</v>
      </c>
      <c r="M52" s="243">
        <v>291.10000000000002</v>
      </c>
      <c r="N52" s="243">
        <v>291.63333333333333</v>
      </c>
      <c r="O52" s="243">
        <v>108.45966666666668</v>
      </c>
      <c r="P52" s="243">
        <v>108.433333</v>
      </c>
      <c r="Q52" s="243">
        <v>107.33333333333331</v>
      </c>
      <c r="R52" s="243">
        <v>240.566667</v>
      </c>
      <c r="S52" s="243">
        <v>104.26233333333334</v>
      </c>
      <c r="T52" s="243">
        <v>107.11733333333333</v>
      </c>
      <c r="U52" s="243">
        <v>83.974243000000001</v>
      </c>
      <c r="V52" s="244">
        <v>85.1</v>
      </c>
      <c r="W52" s="245"/>
      <c r="AW52" s="226"/>
      <c r="AX52" s="226"/>
      <c r="AY52" s="226"/>
      <c r="AZ52" s="226"/>
      <c r="BA52" s="226"/>
      <c r="BB52" s="226"/>
    </row>
    <row r="53" spans="1:54" ht="15.75">
      <c r="A53" s="228"/>
      <c r="B53" s="242" t="s">
        <v>115</v>
      </c>
      <c r="C53" s="243">
        <v>2.5905518666152316</v>
      </c>
      <c r="D53" s="243">
        <v>2.6688516914432858</v>
      </c>
      <c r="E53" s="243">
        <v>1.6671248110154524</v>
      </c>
      <c r="F53" s="243">
        <v>1.6552158077926871</v>
      </c>
      <c r="G53" s="243">
        <v>1.2543116964565559</v>
      </c>
      <c r="H53" s="243">
        <v>-0.79265748852731521</v>
      </c>
      <c r="I53" s="147">
        <v>0.75897607344803664</v>
      </c>
      <c r="J53" s="147">
        <v>1.4033764029047324</v>
      </c>
      <c r="K53" s="243">
        <v>0.7480587119124138</v>
      </c>
      <c r="L53" s="244">
        <v>3.125</v>
      </c>
      <c r="M53" s="243">
        <v>291.73333300000002</v>
      </c>
      <c r="N53" s="243">
        <v>292.36666666666662</v>
      </c>
      <c r="O53" s="243">
        <v>108.48966666666668</v>
      </c>
      <c r="P53" s="243">
        <v>108.5</v>
      </c>
      <c r="Q53" s="243">
        <v>107.63333333333333</v>
      </c>
      <c r="R53" s="243">
        <v>237.8</v>
      </c>
      <c r="S53" s="243">
        <v>104.47933333333333</v>
      </c>
      <c r="T53" s="243">
        <v>107.51799999999996</v>
      </c>
      <c r="U53" s="243">
        <v>83.521706699999996</v>
      </c>
      <c r="V53" s="244">
        <v>85.8</v>
      </c>
      <c r="W53" s="245"/>
      <c r="AW53" s="226"/>
      <c r="AX53" s="226"/>
      <c r="AY53" s="226"/>
      <c r="AZ53" s="226"/>
      <c r="BA53" s="226"/>
      <c r="BB53" s="226"/>
    </row>
    <row r="54" spans="1:54" ht="15.75">
      <c r="A54" s="228"/>
      <c r="B54" s="242" t="s">
        <v>116</v>
      </c>
      <c r="C54" s="243">
        <v>1.211072664359869</v>
      </c>
      <c r="D54" s="243">
        <v>1.381851681252888</v>
      </c>
      <c r="E54" s="243">
        <v>0.61666573934977542</v>
      </c>
      <c r="F54" s="243">
        <v>0.80395825602967985</v>
      </c>
      <c r="G54" s="243">
        <v>1.1257035647279645</v>
      </c>
      <c r="H54" s="243">
        <v>-5.2206598986783481</v>
      </c>
      <c r="I54" s="147">
        <v>1.3281964844690686</v>
      </c>
      <c r="J54" s="147">
        <v>1.4577451327544289</v>
      </c>
      <c r="K54" s="243">
        <v>0.63517030529569585</v>
      </c>
      <c r="L54" s="244">
        <v>9.5124851367419652</v>
      </c>
      <c r="M54" s="243">
        <v>292.5</v>
      </c>
      <c r="N54" s="243">
        <v>293.46666666666664</v>
      </c>
      <c r="O54" s="243">
        <v>108.503</v>
      </c>
      <c r="P54" s="243">
        <v>108.666667</v>
      </c>
      <c r="Q54" s="243">
        <v>107.8</v>
      </c>
      <c r="R54" s="243">
        <v>226.933333</v>
      </c>
      <c r="S54" s="243">
        <v>105.20400000000001</v>
      </c>
      <c r="T54" s="243">
        <v>107.92499999999998</v>
      </c>
      <c r="U54" s="243">
        <v>83.946489299999996</v>
      </c>
      <c r="V54" s="244">
        <v>92.1</v>
      </c>
      <c r="W54" s="245"/>
      <c r="AW54" s="226"/>
      <c r="AX54" s="226"/>
      <c r="AY54" s="226"/>
      <c r="AZ54" s="226"/>
      <c r="BA54" s="226"/>
      <c r="BB54" s="226"/>
    </row>
    <row r="55" spans="1:54" ht="15.75">
      <c r="A55" s="228"/>
      <c r="B55" s="242" t="s">
        <v>117</v>
      </c>
      <c r="C55" s="243">
        <v>1.1006649863571027</v>
      </c>
      <c r="D55" s="243">
        <v>1.3391324253176018</v>
      </c>
      <c r="E55" s="243">
        <v>0.59666936573858909</v>
      </c>
      <c r="F55" s="243">
        <v>0.76994210277161468</v>
      </c>
      <c r="G55" s="243">
        <v>1.122194513715713</v>
      </c>
      <c r="H55" s="243">
        <v>-8.0282861896838646</v>
      </c>
      <c r="I55" s="147">
        <v>1.7748464075224346</v>
      </c>
      <c r="J55" s="147">
        <v>1.454924817431591</v>
      </c>
      <c r="K55" s="243">
        <v>0.17773451326814627</v>
      </c>
      <c r="L55" s="244">
        <v>4.4917257683215306</v>
      </c>
      <c r="M55" s="243">
        <v>293.933333</v>
      </c>
      <c r="N55" s="243">
        <v>295.13333333333333</v>
      </c>
      <c r="O55" s="243">
        <v>108.91366666666666</v>
      </c>
      <c r="P55" s="243">
        <v>109.066667</v>
      </c>
      <c r="Q55" s="243">
        <v>108.13333333333333</v>
      </c>
      <c r="R55" s="243">
        <v>221.1</v>
      </c>
      <c r="S55" s="243">
        <v>105.855</v>
      </c>
      <c r="T55" s="243">
        <v>108.27066666666666</v>
      </c>
      <c r="U55" s="243">
        <v>84.003038200000006</v>
      </c>
      <c r="V55" s="244">
        <v>88.4</v>
      </c>
      <c r="W55" s="245"/>
      <c r="AW55" s="226"/>
      <c r="AX55" s="226"/>
      <c r="AY55" s="226"/>
      <c r="AZ55" s="226"/>
      <c r="BA55" s="226"/>
      <c r="BB55" s="226"/>
    </row>
    <row r="56" spans="1:54" ht="15.75">
      <c r="A56" s="228"/>
      <c r="B56" s="242" t="s">
        <v>118</v>
      </c>
      <c r="C56" s="243">
        <v>1.1336310546203876</v>
      </c>
      <c r="D56" s="243">
        <v>1.3601554463367416</v>
      </c>
      <c r="E56" s="243">
        <v>0.53353166614931169</v>
      </c>
      <c r="F56" s="243">
        <v>0.73778051256618848</v>
      </c>
      <c r="G56" s="243">
        <v>1.1801242236024967</v>
      </c>
      <c r="H56" s="243">
        <v>-8.2582791904416304</v>
      </c>
      <c r="I56" s="147">
        <v>1.7631806948498419</v>
      </c>
      <c r="J56" s="147">
        <v>1.396288182429184</v>
      </c>
      <c r="K56" s="243">
        <v>4.7764407950667831E-2</v>
      </c>
      <c r="L56" s="244">
        <v>3.1727379553466495</v>
      </c>
      <c r="M56" s="243">
        <v>294.39999999999998</v>
      </c>
      <c r="N56" s="243">
        <v>295.60000000000002</v>
      </c>
      <c r="O56" s="243">
        <v>109.03833333333334</v>
      </c>
      <c r="P56" s="243">
        <v>109.233333</v>
      </c>
      <c r="Q56" s="243">
        <v>108.6</v>
      </c>
      <c r="R56" s="243">
        <v>220.7</v>
      </c>
      <c r="S56" s="243">
        <v>106.10066666666667</v>
      </c>
      <c r="T56" s="243">
        <v>108.61299999999996</v>
      </c>
      <c r="U56" s="243">
        <v>84.014352799999998</v>
      </c>
      <c r="V56" s="244">
        <v>87.8</v>
      </c>
      <c r="W56" s="245"/>
      <c r="AW56" s="226"/>
      <c r="AX56" s="226"/>
      <c r="AY56" s="226"/>
      <c r="AZ56" s="226"/>
      <c r="BA56" s="226"/>
      <c r="BB56" s="226"/>
    </row>
    <row r="57" spans="1:54" ht="15.75">
      <c r="A57" s="228"/>
      <c r="B57" s="242" t="s">
        <v>119</v>
      </c>
      <c r="C57" s="243">
        <v>1.4053930546222393</v>
      </c>
      <c r="D57" s="243">
        <v>1.5961691939345934</v>
      </c>
      <c r="E57" s="243">
        <v>0.60958186493951239</v>
      </c>
      <c r="F57" s="243">
        <v>0.89093732718894536</v>
      </c>
      <c r="G57" s="243">
        <v>1.3316816351811811</v>
      </c>
      <c r="H57" s="243">
        <v>-7.1768994953742782</v>
      </c>
      <c r="I57" s="147">
        <v>1.8188605082982923</v>
      </c>
      <c r="J57" s="147">
        <v>1.2459929190151264</v>
      </c>
      <c r="K57" s="243">
        <v>1.4985627682342351</v>
      </c>
      <c r="L57" s="244">
        <v>3.7296037296037365</v>
      </c>
      <c r="M57" s="243">
        <v>295.83333299999998</v>
      </c>
      <c r="N57" s="243">
        <v>297.03333333333336</v>
      </c>
      <c r="O57" s="243">
        <v>109.151</v>
      </c>
      <c r="P57" s="243">
        <v>109.466667</v>
      </c>
      <c r="Q57" s="243">
        <v>109.06666666666666</v>
      </c>
      <c r="R57" s="243">
        <v>220.73333299999999</v>
      </c>
      <c r="S57" s="243">
        <v>106.37966666666667</v>
      </c>
      <c r="T57" s="243">
        <v>108.85766666666665</v>
      </c>
      <c r="U57" s="243">
        <v>84.773331900000002</v>
      </c>
      <c r="V57" s="244">
        <v>89</v>
      </c>
      <c r="W57" s="245"/>
      <c r="AW57" s="226"/>
      <c r="AX57" s="226"/>
      <c r="AY57" s="226"/>
      <c r="AZ57" s="226"/>
      <c r="BA57" s="226"/>
      <c r="BB57" s="226"/>
    </row>
    <row r="58" spans="1:54" ht="15.75">
      <c r="A58" s="228"/>
      <c r="B58" s="242" t="s">
        <v>120</v>
      </c>
      <c r="C58" s="243">
        <v>3.3618232478632493</v>
      </c>
      <c r="D58" s="243">
        <v>3.5097682871422231</v>
      </c>
      <c r="E58" s="243">
        <v>2.0518633893379157</v>
      </c>
      <c r="F58" s="243">
        <v>2.0858889506567779</v>
      </c>
      <c r="G58" s="243">
        <v>1.484230055658653</v>
      </c>
      <c r="H58" s="243">
        <v>-2.4823735347860976</v>
      </c>
      <c r="I58" s="147">
        <v>1.5591929330950549</v>
      </c>
      <c r="J58" s="147">
        <v>1.1443131804494078</v>
      </c>
      <c r="K58" s="243">
        <v>1.297300350593722</v>
      </c>
      <c r="L58" s="244">
        <v>-4.4516829533116091</v>
      </c>
      <c r="M58" s="243">
        <v>302.33333299999998</v>
      </c>
      <c r="N58" s="243">
        <v>303.76666666666665</v>
      </c>
      <c r="O58" s="243">
        <v>110.72933333333332</v>
      </c>
      <c r="P58" s="243">
        <v>110.933333</v>
      </c>
      <c r="Q58" s="243">
        <v>109.40000000000002</v>
      </c>
      <c r="R58" s="243">
        <v>221.3</v>
      </c>
      <c r="S58" s="243">
        <v>106.84433333333334</v>
      </c>
      <c r="T58" s="243">
        <v>109.16</v>
      </c>
      <c r="U58" s="243">
        <v>85.035527400000021</v>
      </c>
      <c r="V58" s="244">
        <v>88</v>
      </c>
      <c r="W58" s="245"/>
      <c r="AW58" s="226"/>
      <c r="AX58" s="226"/>
      <c r="AY58" s="226"/>
      <c r="AZ58" s="226"/>
      <c r="BA58" s="226"/>
      <c r="BB58" s="226"/>
    </row>
    <row r="59" spans="1:54" ht="15.75">
      <c r="A59" s="228"/>
      <c r="B59" s="242" t="s">
        <v>121</v>
      </c>
      <c r="C59" s="243">
        <v>4.5021549155161766</v>
      </c>
      <c r="D59" s="243">
        <v>4.596792410210071</v>
      </c>
      <c r="E59" s="243">
        <v>2.7716142143165756</v>
      </c>
      <c r="F59" s="243">
        <v>2.6589241972526878</v>
      </c>
      <c r="G59" s="243">
        <v>1.7262638717632672</v>
      </c>
      <c r="H59" s="243">
        <v>0.31659882406152029</v>
      </c>
      <c r="I59" s="147">
        <v>1.4466329727772065</v>
      </c>
      <c r="J59" s="147">
        <v>1.2742755809514561</v>
      </c>
      <c r="K59" s="243">
        <v>2.8468797691652892</v>
      </c>
      <c r="L59" s="244">
        <v>0.56561085972850478</v>
      </c>
      <c r="M59" s="243">
        <v>307.16666700000002</v>
      </c>
      <c r="N59" s="243">
        <v>308.7</v>
      </c>
      <c r="O59" s="243">
        <v>111.93233333333336</v>
      </c>
      <c r="P59" s="243">
        <v>111.966667</v>
      </c>
      <c r="Q59" s="243">
        <v>110</v>
      </c>
      <c r="R59" s="243">
        <v>221.8</v>
      </c>
      <c r="S59" s="243">
        <v>107.38633333333333</v>
      </c>
      <c r="T59" s="243">
        <v>109.65033333333334</v>
      </c>
      <c r="U59" s="243">
        <v>86.394503700000001</v>
      </c>
      <c r="V59" s="244">
        <v>88.9</v>
      </c>
      <c r="W59" s="245"/>
      <c r="AW59" s="226"/>
      <c r="AX59" s="226"/>
      <c r="AY59" s="226"/>
      <c r="AZ59" s="226"/>
      <c r="BA59" s="226"/>
      <c r="BB59" s="226"/>
    </row>
    <row r="60" spans="1:54" ht="15.75">
      <c r="A60" s="228"/>
      <c r="B60" s="242" t="s">
        <v>122</v>
      </c>
      <c r="C60" s="243">
        <v>6.884058084239153</v>
      </c>
      <c r="D60" s="243">
        <v>7.0252593594948065</v>
      </c>
      <c r="E60" s="243">
        <v>4.9074484508506266</v>
      </c>
      <c r="F60" s="243">
        <v>4.4247793848787742</v>
      </c>
      <c r="G60" s="243">
        <v>2.0564763658686092</v>
      </c>
      <c r="H60" s="243">
        <v>0.69475894879926781</v>
      </c>
      <c r="I60" s="147">
        <v>1.9117064925762373</v>
      </c>
      <c r="J60" s="147">
        <v>1.6437565791695086</v>
      </c>
      <c r="K60" s="243">
        <v>5.1970859198239294</v>
      </c>
      <c r="L60" s="244">
        <v>2.5056947608200542</v>
      </c>
      <c r="M60" s="243">
        <v>314.66666700000002</v>
      </c>
      <c r="N60" s="243">
        <v>316.36666666666667</v>
      </c>
      <c r="O60" s="243">
        <v>114.38933333333334</v>
      </c>
      <c r="P60" s="243">
        <v>114.066667</v>
      </c>
      <c r="Q60" s="243">
        <v>110.83333333333331</v>
      </c>
      <c r="R60" s="243">
        <v>222.23333299999999</v>
      </c>
      <c r="S60" s="243">
        <v>108.129</v>
      </c>
      <c r="T60" s="243">
        <v>110.39833333333333</v>
      </c>
      <c r="U60" s="243">
        <v>88.380650900000006</v>
      </c>
      <c r="V60" s="244">
        <v>90</v>
      </c>
      <c r="W60" s="245"/>
      <c r="AW60" s="226"/>
      <c r="AX60" s="226"/>
      <c r="AY60" s="226"/>
      <c r="AZ60" s="226"/>
      <c r="BA60" s="226"/>
      <c r="BB60" s="226"/>
    </row>
    <row r="61" spans="1:54" ht="15.75">
      <c r="A61" s="228"/>
      <c r="B61" s="242" t="s">
        <v>123</v>
      </c>
      <c r="C61" s="243">
        <v>8.3267607981146519</v>
      </c>
      <c r="D61" s="243">
        <v>8.4838963079340033</v>
      </c>
      <c r="E61" s="243">
        <v>6.2195185263228314</v>
      </c>
      <c r="F61" s="243">
        <v>5.5115709332777874</v>
      </c>
      <c r="G61" s="243">
        <v>2.5366748166258946</v>
      </c>
      <c r="H61" s="243">
        <v>2.6276049571543503</v>
      </c>
      <c r="I61" s="147">
        <v>2.3497598225225014</v>
      </c>
      <c r="J61" s="147">
        <v>2.1688872013301719</v>
      </c>
      <c r="K61" s="243">
        <v>6.0289452891021833</v>
      </c>
      <c r="L61" s="244">
        <v>2.5842696629213346</v>
      </c>
      <c r="M61" s="243">
        <v>320.46666699999997</v>
      </c>
      <c r="N61" s="243">
        <v>322.23333333333335</v>
      </c>
      <c r="O61" s="243">
        <v>115.93966666666664</v>
      </c>
      <c r="P61" s="243">
        <v>115.5</v>
      </c>
      <c r="Q61" s="243">
        <v>111.83333333333331</v>
      </c>
      <c r="R61" s="243">
        <v>226.533333</v>
      </c>
      <c r="S61" s="243">
        <v>108.87933333333335</v>
      </c>
      <c r="T61" s="243">
        <v>111.21866666666664</v>
      </c>
      <c r="U61" s="243">
        <v>89.884269700000004</v>
      </c>
      <c r="V61" s="244">
        <v>91.3</v>
      </c>
      <c r="W61" s="245"/>
      <c r="AW61" s="226"/>
      <c r="AX61" s="226"/>
      <c r="AY61" s="226"/>
      <c r="AZ61" s="226"/>
      <c r="BA61" s="226"/>
      <c r="BB61" s="226"/>
    </row>
    <row r="62" spans="1:54" ht="15.75">
      <c r="A62" s="228"/>
      <c r="B62" s="242" t="s">
        <v>124</v>
      </c>
      <c r="C62" s="243">
        <v>11.543550178107576</v>
      </c>
      <c r="D62" s="243">
        <v>11.631734884231303</v>
      </c>
      <c r="E62" s="243">
        <v>9.169205389719103</v>
      </c>
      <c r="F62" s="243">
        <v>7.9326923315285125</v>
      </c>
      <c r="G62" s="243">
        <v>3.0773918342473561</v>
      </c>
      <c r="H62" s="243">
        <v>7.3806294622684065</v>
      </c>
      <c r="I62" s="147">
        <v>3.0034349037384667</v>
      </c>
      <c r="J62" s="147">
        <v>2.7705508733357531</v>
      </c>
      <c r="K62" s="243">
        <v>9.0744352812704108</v>
      </c>
      <c r="L62" s="244">
        <v>5.795454545454537</v>
      </c>
      <c r="M62" s="243">
        <v>337.23333300000002</v>
      </c>
      <c r="N62" s="243">
        <v>339.09999999999991</v>
      </c>
      <c r="O62" s="243">
        <v>120.88233333333334</v>
      </c>
      <c r="P62" s="243">
        <v>119.733333</v>
      </c>
      <c r="Q62" s="243">
        <v>112.76666666666664</v>
      </c>
      <c r="R62" s="243">
        <v>237.63333299999999</v>
      </c>
      <c r="S62" s="243">
        <v>110.05333333333334</v>
      </c>
      <c r="T62" s="243">
        <v>112.18433333333331</v>
      </c>
      <c r="U62" s="243">
        <v>92.752021299999996</v>
      </c>
      <c r="V62" s="244">
        <v>93.1</v>
      </c>
      <c r="W62" s="146"/>
      <c r="AW62" s="226"/>
      <c r="AX62" s="226"/>
      <c r="AY62" s="226"/>
      <c r="AZ62" s="226"/>
      <c r="BA62" s="226"/>
      <c r="BB62" s="226"/>
    </row>
    <row r="63" spans="1:54" ht="15.75">
      <c r="A63" s="228"/>
      <c r="B63" s="242" t="s">
        <v>125</v>
      </c>
      <c r="C63" s="243">
        <v>12.425393149836772</v>
      </c>
      <c r="D63" s="243">
        <v>12.320483749055189</v>
      </c>
      <c r="E63" s="243">
        <v>10.022126463309643</v>
      </c>
      <c r="F63" s="243">
        <v>8.7526049158898278</v>
      </c>
      <c r="G63" s="243">
        <v>3.4848484848484684</v>
      </c>
      <c r="H63" s="243">
        <v>16.381123985572586</v>
      </c>
      <c r="I63" s="147">
        <v>4.0197542207419223</v>
      </c>
      <c r="J63" s="147">
        <v>3.3530829819639063</v>
      </c>
      <c r="K63" s="243">
        <v>9.2473608364509907</v>
      </c>
      <c r="L63" s="244">
        <v>6.4116985376827751</v>
      </c>
      <c r="M63" s="243">
        <v>345.33333299999998</v>
      </c>
      <c r="N63" s="243">
        <v>346.73333333333335</v>
      </c>
      <c r="O63" s="243">
        <v>123.15033333333334</v>
      </c>
      <c r="P63" s="243">
        <v>121.766667</v>
      </c>
      <c r="Q63" s="243">
        <v>113.83333333333331</v>
      </c>
      <c r="R63" s="243">
        <v>258.13333299999999</v>
      </c>
      <c r="S63" s="243">
        <v>111.70299999999999</v>
      </c>
      <c r="T63" s="243">
        <v>113.32700000000004</v>
      </c>
      <c r="U63" s="243">
        <v>94.383715199999997</v>
      </c>
      <c r="V63" s="244">
        <v>94.6</v>
      </c>
      <c r="W63" s="146"/>
      <c r="AW63" s="226"/>
      <c r="AX63" s="226"/>
      <c r="AY63" s="226"/>
      <c r="AZ63" s="226"/>
      <c r="BA63" s="226"/>
      <c r="BB63" s="226"/>
    </row>
    <row r="64" spans="1:54" ht="15.75">
      <c r="A64" s="228"/>
      <c r="B64" s="242" t="s">
        <v>126</v>
      </c>
      <c r="C64" s="243">
        <v>13.866525303107501</v>
      </c>
      <c r="D64" s="243">
        <v>13.423243072384361</v>
      </c>
      <c r="E64" s="243">
        <v>10.749545412159645</v>
      </c>
      <c r="F64" s="243">
        <v>9.409701608972231</v>
      </c>
      <c r="G64" s="243">
        <v>3.7593984962406291</v>
      </c>
      <c r="H64" s="243">
        <v>31.993400377971206</v>
      </c>
      <c r="I64" s="147">
        <v>4.4863080209749384</v>
      </c>
      <c r="J64" s="147">
        <v>3.9028366974139361</v>
      </c>
      <c r="K64" s="243">
        <v>9.74635094025993</v>
      </c>
      <c r="L64" s="244">
        <v>7.7777777777777724</v>
      </c>
      <c r="M64" s="243">
        <v>358.3</v>
      </c>
      <c r="N64" s="243">
        <v>358.83333333333331</v>
      </c>
      <c r="O64" s="243">
        <v>126.68566666666668</v>
      </c>
      <c r="P64" s="243">
        <v>124.8</v>
      </c>
      <c r="Q64" s="243">
        <v>115</v>
      </c>
      <c r="R64" s="243">
        <v>293.33333299999998</v>
      </c>
      <c r="S64" s="243">
        <v>112.98</v>
      </c>
      <c r="T64" s="243">
        <v>114.70700000000002</v>
      </c>
      <c r="U64" s="243">
        <v>96.9945393</v>
      </c>
      <c r="V64" s="244">
        <v>97</v>
      </c>
      <c r="W64" s="146"/>
      <c r="AW64" s="226"/>
      <c r="AX64" s="226"/>
      <c r="AY64" s="226"/>
      <c r="AZ64" s="226"/>
      <c r="BA64" s="226"/>
      <c r="BB64" s="226"/>
    </row>
    <row r="65" spans="1:54" ht="15.75">
      <c r="A65" s="228"/>
      <c r="B65" s="242" t="s">
        <v>127</v>
      </c>
      <c r="C65" s="243">
        <v>13.584356029140476</v>
      </c>
      <c r="D65" s="243">
        <v>12.703010241026181</v>
      </c>
      <c r="E65" s="243">
        <v>10.17483231220837</v>
      </c>
      <c r="F65" s="243">
        <v>8.9754692640692681</v>
      </c>
      <c r="G65" s="243">
        <v>3.9344262295082366</v>
      </c>
      <c r="H65" s="243">
        <v>48.896409871831104</v>
      </c>
      <c r="I65" s="147">
        <v>4.7033719285569875</v>
      </c>
      <c r="J65" s="147">
        <v>4.4980458915770072</v>
      </c>
      <c r="K65" s="243">
        <v>10.021804404781175</v>
      </c>
      <c r="L65" s="244">
        <v>7.8860898138006563</v>
      </c>
      <c r="M65" s="243">
        <v>364</v>
      </c>
      <c r="N65" s="243">
        <v>363.16666666666674</v>
      </c>
      <c r="O65" s="243">
        <v>127.73633333333332</v>
      </c>
      <c r="P65" s="243">
        <v>125.86666700000001</v>
      </c>
      <c r="Q65" s="243">
        <v>116.23333333333336</v>
      </c>
      <c r="R65" s="243">
        <v>337.3</v>
      </c>
      <c r="S65" s="243">
        <v>114.00033333333333</v>
      </c>
      <c r="T65" s="243">
        <v>116.22133333333336</v>
      </c>
      <c r="U65" s="243">
        <v>98.892295399999995</v>
      </c>
      <c r="V65" s="244">
        <v>98.5</v>
      </c>
      <c r="W65" s="146"/>
      <c r="AW65" s="226"/>
      <c r="AX65" s="226"/>
      <c r="AY65" s="226"/>
      <c r="AZ65" s="226"/>
      <c r="BA65" s="226"/>
      <c r="BB65" s="226"/>
    </row>
    <row r="66" spans="1:54" ht="15.75">
      <c r="A66" s="228"/>
      <c r="B66" s="242" t="s">
        <v>128</v>
      </c>
      <c r="C66" s="243">
        <v>11.149550272955967</v>
      </c>
      <c r="D66" s="243">
        <v>10.085520495429101</v>
      </c>
      <c r="E66" s="243">
        <v>8.4277548139099387</v>
      </c>
      <c r="F66" s="243">
        <v>7.6837416694981675</v>
      </c>
      <c r="G66" s="243">
        <v>4.197457877623445</v>
      </c>
      <c r="H66" s="243">
        <v>54.944592726812445</v>
      </c>
      <c r="I66" s="147">
        <v>5.5467046280591292</v>
      </c>
      <c r="J66" s="147">
        <v>4.94216364138782</v>
      </c>
      <c r="K66" s="243">
        <v>7.7409327574406106</v>
      </c>
      <c r="L66" s="244">
        <v>7.4113856068743322</v>
      </c>
      <c r="M66" s="243">
        <v>374.83333299999998</v>
      </c>
      <c r="N66" s="243">
        <v>373.3</v>
      </c>
      <c r="O66" s="243">
        <v>131.07</v>
      </c>
      <c r="P66" s="243">
        <v>128.933333</v>
      </c>
      <c r="Q66" s="243">
        <v>117.5</v>
      </c>
      <c r="R66" s="243">
        <v>368.2</v>
      </c>
      <c r="S66" s="243">
        <v>116.15766666666667</v>
      </c>
      <c r="T66" s="243">
        <v>117.72866666666664</v>
      </c>
      <c r="U66" s="243">
        <v>99.931892899999994</v>
      </c>
      <c r="V66" s="244">
        <v>100</v>
      </c>
      <c r="W66" s="146"/>
      <c r="AW66" s="226"/>
      <c r="AX66" s="226"/>
      <c r="AY66" s="226"/>
      <c r="AZ66" s="226"/>
      <c r="BA66" s="226"/>
      <c r="BB66" s="226"/>
    </row>
    <row r="67" spans="1:54" ht="15.75">
      <c r="A67" s="228"/>
      <c r="B67" s="242" t="s">
        <v>129</v>
      </c>
      <c r="C67" s="243">
        <v>8.9961391013476231</v>
      </c>
      <c r="D67" s="243">
        <v>7.7581234378004016</v>
      </c>
      <c r="E67" s="243">
        <v>6.7118508273086297</v>
      </c>
      <c r="F67" s="243">
        <v>6.3509441381030873</v>
      </c>
      <c r="G67" s="243">
        <v>4.714494875549069</v>
      </c>
      <c r="H67" s="243">
        <v>56.86983478418108</v>
      </c>
      <c r="I67" s="147">
        <v>6.4104515247277893</v>
      </c>
      <c r="J67" s="147">
        <v>5.5285442421782127</v>
      </c>
      <c r="K67" s="243">
        <v>6.4347221203684857</v>
      </c>
      <c r="L67" s="244">
        <v>6.4482029598308843</v>
      </c>
      <c r="M67" s="243">
        <v>376.4</v>
      </c>
      <c r="N67" s="243">
        <v>373.63333333333327</v>
      </c>
      <c r="O67" s="243">
        <v>131.416</v>
      </c>
      <c r="P67" s="243">
        <v>129.5</v>
      </c>
      <c r="Q67" s="243">
        <v>119.2</v>
      </c>
      <c r="R67" s="243">
        <v>404.933333</v>
      </c>
      <c r="S67" s="243">
        <v>118.86366666666667</v>
      </c>
      <c r="T67" s="243">
        <v>119.59233333333336</v>
      </c>
      <c r="U67" s="243">
        <v>100.45704499999999</v>
      </c>
      <c r="V67" s="244">
        <v>100.7</v>
      </c>
      <c r="W67" s="146"/>
      <c r="AW67" s="226"/>
      <c r="AX67" s="226"/>
      <c r="AY67" s="226"/>
      <c r="AZ67" s="226"/>
      <c r="BA67" s="226"/>
      <c r="BB67" s="226"/>
    </row>
    <row r="68" spans="1:54" ht="15.75">
      <c r="A68" s="228"/>
      <c r="B68" s="242" t="s">
        <v>130</v>
      </c>
      <c r="C68" s="243">
        <v>5.5074889757186662</v>
      </c>
      <c r="D68" s="243">
        <v>4.3009753831862785</v>
      </c>
      <c r="E68" s="243">
        <v>4.1772681466201167</v>
      </c>
      <c r="F68" s="243">
        <v>4.3536322115384607</v>
      </c>
      <c r="G68" s="243">
        <v>5.3043478260869303</v>
      </c>
      <c r="H68" s="243">
        <v>48.545454600619856</v>
      </c>
      <c r="I68" s="147">
        <v>6.3155720776538526</v>
      </c>
      <c r="J68" s="147">
        <v>6.1228463244033859</v>
      </c>
      <c r="K68" s="243">
        <v>3.8557198446325325</v>
      </c>
      <c r="L68" s="244">
        <v>3.8144329896907303</v>
      </c>
      <c r="M68" s="243">
        <v>378.03333300000003</v>
      </c>
      <c r="N68" s="243">
        <v>374.26666666666671</v>
      </c>
      <c r="O68" s="243">
        <v>131.97766666666669</v>
      </c>
      <c r="P68" s="243">
        <v>130.23333299999999</v>
      </c>
      <c r="Q68" s="243">
        <v>121.09999999999998</v>
      </c>
      <c r="R68" s="243">
        <v>435.73333300000002</v>
      </c>
      <c r="S68" s="243">
        <v>120.11533333333334</v>
      </c>
      <c r="T68" s="243">
        <v>121.73033333333341</v>
      </c>
      <c r="U68" s="243">
        <v>100.73437699999999</v>
      </c>
      <c r="V68" s="244">
        <v>100.7</v>
      </c>
      <c r="W68" s="146"/>
      <c r="AW68" s="226"/>
      <c r="AX68" s="226"/>
      <c r="AY68" s="226"/>
      <c r="AZ68" s="226"/>
      <c r="BA68" s="226"/>
      <c r="BB68" s="226"/>
    </row>
    <row r="69" spans="1:54" ht="15.75">
      <c r="A69" s="228"/>
      <c r="B69" s="242" t="s">
        <v>131</v>
      </c>
      <c r="C69" s="243">
        <v>4.5787546703296655</v>
      </c>
      <c r="D69" s="243">
        <v>3.5429095915557207</v>
      </c>
      <c r="E69" s="243">
        <v>3.5377561591716233</v>
      </c>
      <c r="F69" s="243">
        <v>3.9194912502132251</v>
      </c>
      <c r="G69" s="243">
        <v>5.8789790650989104</v>
      </c>
      <c r="H69" s="243">
        <v>37.474058701452705</v>
      </c>
      <c r="I69" s="147">
        <v>6.8751260961225302</v>
      </c>
      <c r="J69" s="147">
        <v>6.7279673267098605</v>
      </c>
      <c r="K69" s="243">
        <v>3.0481025724072852</v>
      </c>
      <c r="L69" s="244">
        <v>3.654822335025365</v>
      </c>
      <c r="M69" s="243">
        <v>380.66666700000002</v>
      </c>
      <c r="N69" s="243">
        <v>376.0333333333333</v>
      </c>
      <c r="O69" s="243">
        <v>132.25533333333331</v>
      </c>
      <c r="P69" s="243">
        <v>130.80000000000001</v>
      </c>
      <c r="Q69" s="243">
        <v>123.06666666666668</v>
      </c>
      <c r="R69" s="243">
        <v>463.7</v>
      </c>
      <c r="S69" s="243">
        <v>121.83800000000001</v>
      </c>
      <c r="T69" s="243">
        <v>124.0406666666666</v>
      </c>
      <c r="U69" s="243">
        <v>101.906634</v>
      </c>
      <c r="V69" s="244">
        <v>102.1</v>
      </c>
      <c r="W69" s="146"/>
      <c r="AW69" s="226"/>
      <c r="AX69" s="226"/>
      <c r="AY69" s="226"/>
      <c r="AZ69" s="226"/>
      <c r="BA69" s="226"/>
      <c r="BB69" s="226"/>
    </row>
    <row r="70" spans="1:54" ht="15.75">
      <c r="A70" s="228"/>
      <c r="B70" s="242" t="s">
        <v>132</v>
      </c>
      <c r="C70" s="243">
        <v>3.0413517145765789</v>
      </c>
      <c r="D70" s="243">
        <v>2.0716135369229338</v>
      </c>
      <c r="E70" s="243">
        <v>2.0988784618906076</v>
      </c>
      <c r="F70" s="243">
        <v>2.8697001108316966</v>
      </c>
      <c r="G70" s="243">
        <v>6.666666666666643</v>
      </c>
      <c r="H70" s="243">
        <v>32.237914177077663</v>
      </c>
      <c r="I70" s="147">
        <v>7.065109778949874</v>
      </c>
      <c r="J70" s="147">
        <v>7.5487137089239376</v>
      </c>
      <c r="K70" s="243">
        <v>2.5877625500277279</v>
      </c>
      <c r="L70" s="244">
        <v>2.7000000000000135</v>
      </c>
      <c r="M70" s="243">
        <v>386.23333300000002</v>
      </c>
      <c r="N70" s="243">
        <v>381.0333333333333</v>
      </c>
      <c r="O70" s="243">
        <v>133.821</v>
      </c>
      <c r="P70" s="243">
        <v>132.63333299999999</v>
      </c>
      <c r="Q70" s="243">
        <v>125.33333333333331</v>
      </c>
      <c r="R70" s="243">
        <v>486.9</v>
      </c>
      <c r="S70" s="243">
        <v>124.36433333333333</v>
      </c>
      <c r="T70" s="243">
        <v>126.61566666666668</v>
      </c>
      <c r="U70" s="243">
        <v>102.517893</v>
      </c>
      <c r="V70" s="244">
        <v>102.7</v>
      </c>
      <c r="W70" s="146"/>
      <c r="X70" s="146"/>
      <c r="Y70" s="146"/>
      <c r="AW70" s="226"/>
      <c r="AX70" s="226"/>
      <c r="AY70" s="226"/>
      <c r="AZ70" s="226"/>
      <c r="BA70" s="226"/>
      <c r="BB70" s="226"/>
    </row>
    <row r="71" spans="1:54" ht="15.75">
      <c r="A71" s="228"/>
      <c r="B71" s="242" t="s">
        <v>133</v>
      </c>
      <c r="C71" s="243">
        <v>3.2589444739638873</v>
      </c>
      <c r="D71" s="243">
        <v>2.5158354893389356</v>
      </c>
      <c r="E71" s="243">
        <v>2.042876565004792</v>
      </c>
      <c r="F71" s="243">
        <v>2.9086231660231832</v>
      </c>
      <c r="G71" s="243">
        <v>7.1308724832214843</v>
      </c>
      <c r="H71" s="243">
        <v>24.152123826269456</v>
      </c>
      <c r="I71" s="147">
        <v>7.1723627348979635</v>
      </c>
      <c r="J71" s="147">
        <v>7.9079762638073259</v>
      </c>
      <c r="K71" s="243">
        <v>2.6810414341771782</v>
      </c>
      <c r="L71" s="244">
        <v>3.5749751737835123</v>
      </c>
      <c r="M71" s="243">
        <v>388.66666700000002</v>
      </c>
      <c r="N71" s="243">
        <v>383.0333333333333</v>
      </c>
      <c r="O71" s="243">
        <v>134.10066666666668</v>
      </c>
      <c r="P71" s="243">
        <v>133.26666700000001</v>
      </c>
      <c r="Q71" s="243">
        <v>127.7</v>
      </c>
      <c r="R71" s="243">
        <v>502.73333300000002</v>
      </c>
      <c r="S71" s="243">
        <v>127.389</v>
      </c>
      <c r="T71" s="243">
        <v>129.0496666666667</v>
      </c>
      <c r="U71" s="243">
        <v>103.15034</v>
      </c>
      <c r="V71" s="244">
        <v>104.3</v>
      </c>
      <c r="W71" s="146"/>
      <c r="X71" s="146"/>
      <c r="Y71" s="146"/>
      <c r="AW71" s="226"/>
      <c r="AX71" s="226"/>
      <c r="AY71" s="226"/>
      <c r="AZ71" s="226"/>
      <c r="BA71" s="226"/>
      <c r="BB71" s="226"/>
    </row>
    <row r="72" spans="1:54" ht="15.75">
      <c r="A72" s="228"/>
      <c r="B72" s="242" t="s">
        <v>134</v>
      </c>
      <c r="C72" s="243">
        <v>3.4917555801884825</v>
      </c>
      <c r="D72" s="243">
        <v>2.9212682579266014</v>
      </c>
      <c r="E72" s="243">
        <v>2.4685994852664317</v>
      </c>
      <c r="F72" s="243">
        <v>3.4041469245051026</v>
      </c>
      <c r="G72" s="243">
        <v>7.7071290944123572</v>
      </c>
      <c r="H72" s="243">
        <v>18.168604741561033</v>
      </c>
      <c r="I72" s="147">
        <v>7.5188846275524135</v>
      </c>
      <c r="J72" s="147">
        <v>8.5256756053681215</v>
      </c>
      <c r="K72" s="243">
        <v>3.3268285363992511</v>
      </c>
      <c r="L72" s="244">
        <v>4.5680238331678114</v>
      </c>
      <c r="M72" s="243">
        <v>391.23333300000002</v>
      </c>
      <c r="N72" s="243">
        <v>385.2</v>
      </c>
      <c r="O72" s="243">
        <v>135.23566666666667</v>
      </c>
      <c r="P72" s="243">
        <v>134.66666699999999</v>
      </c>
      <c r="Q72" s="243">
        <v>130.43333333333334</v>
      </c>
      <c r="R72" s="243">
        <v>514.9</v>
      </c>
      <c r="S72" s="243">
        <v>129.14666666666668</v>
      </c>
      <c r="T72" s="243">
        <v>132.10866666666672</v>
      </c>
      <c r="U72" s="243">
        <v>104.08563700000001</v>
      </c>
      <c r="V72" s="244">
        <v>105.3</v>
      </c>
      <c r="W72" s="146"/>
      <c r="X72" s="146"/>
      <c r="Y72" s="146"/>
      <c r="AW72" s="226"/>
      <c r="AX72" s="226"/>
      <c r="AY72" s="226"/>
      <c r="AZ72" s="226"/>
      <c r="BA72" s="226"/>
      <c r="BB72" s="226"/>
    </row>
    <row r="73" spans="1:54" ht="15.75">
      <c r="A73" s="228"/>
      <c r="B73" s="242" t="s">
        <v>135</v>
      </c>
      <c r="C73" s="243">
        <v>3.4150612929815471</v>
      </c>
      <c r="D73" s="243">
        <v>3.0050527435510954</v>
      </c>
      <c r="E73" s="243">
        <v>2.8036676529743287</v>
      </c>
      <c r="F73" s="243">
        <v>3.6697247706421798</v>
      </c>
      <c r="G73" s="243">
        <v>7.5568797399783394</v>
      </c>
      <c r="H73" s="243">
        <v>13.981740996333825</v>
      </c>
      <c r="I73" s="147">
        <v>7.4776889530907109</v>
      </c>
      <c r="J73" s="147">
        <v>8.12099257770309</v>
      </c>
      <c r="K73" s="243">
        <v>3.4990852509170445</v>
      </c>
      <c r="L73" s="244">
        <v>4.0156709108716937</v>
      </c>
      <c r="M73" s="243">
        <v>393.66666700000002</v>
      </c>
      <c r="N73" s="243">
        <v>387.33333333333326</v>
      </c>
      <c r="O73" s="243">
        <v>135.96333333333334</v>
      </c>
      <c r="P73" s="243">
        <v>135.6</v>
      </c>
      <c r="Q73" s="243">
        <v>132.36666666666667</v>
      </c>
      <c r="R73" s="243">
        <v>528.53333299999997</v>
      </c>
      <c r="S73" s="243">
        <v>130.94866666666667</v>
      </c>
      <c r="T73" s="243">
        <v>134.11400000000003</v>
      </c>
      <c r="U73" s="243">
        <v>105.47243400000001</v>
      </c>
      <c r="V73" s="244">
        <v>106.2</v>
      </c>
      <c r="W73" s="146"/>
      <c r="X73" s="146"/>
      <c r="Y73" s="146"/>
      <c r="AW73" s="226"/>
      <c r="AX73" s="226"/>
      <c r="AY73" s="226"/>
      <c r="AZ73" s="226"/>
      <c r="BA73" s="226"/>
      <c r="BB73" s="226"/>
    </row>
    <row r="74" spans="1:54" ht="15.75">
      <c r="A74" s="228"/>
      <c r="B74" s="242" t="s">
        <v>136</v>
      </c>
      <c r="C74" s="243">
        <v>4.3928541506799368</v>
      </c>
      <c r="D74" s="243">
        <v>4.1641151255358277</v>
      </c>
      <c r="E74" s="243">
        <v>3.48724539994969</v>
      </c>
      <c r="F74" s="243">
        <v>4.0713747274978118</v>
      </c>
      <c r="G74" s="243">
        <v>6.6755319148936287</v>
      </c>
      <c r="H74" s="243">
        <v>10.296433148490447</v>
      </c>
      <c r="I74" s="147">
        <v>6.0896344879158848</v>
      </c>
      <c r="J74" s="147">
        <v>6.952009624927924</v>
      </c>
      <c r="K74" s="243">
        <v>3.8532502809046187</v>
      </c>
      <c r="L74" s="244">
        <v>4.0895813047711727</v>
      </c>
      <c r="M74" s="243">
        <v>403.2</v>
      </c>
      <c r="N74" s="243">
        <v>396.9</v>
      </c>
      <c r="O74" s="243">
        <v>138.48766666666668</v>
      </c>
      <c r="P74" s="243">
        <v>138.033333</v>
      </c>
      <c r="Q74" s="243">
        <v>133.69999999999999</v>
      </c>
      <c r="R74" s="243">
        <v>537.03333299999997</v>
      </c>
      <c r="S74" s="243">
        <v>131.93766666666667</v>
      </c>
      <c r="T74" s="243">
        <v>135.41800000000001</v>
      </c>
      <c r="U74" s="243">
        <v>106.468164</v>
      </c>
      <c r="V74" s="244">
        <v>106.9</v>
      </c>
      <c r="W74" s="146"/>
      <c r="X74" s="146"/>
      <c r="Y74" s="146"/>
      <c r="AW74" s="226"/>
      <c r="AX74" s="226"/>
      <c r="AY74" s="226"/>
      <c r="AZ74" s="226"/>
      <c r="BA74" s="226"/>
      <c r="BB74" s="226"/>
    </row>
    <row r="75" spans="1:54" ht="15.75">
      <c r="A75" s="228"/>
      <c r="B75" s="242" t="s">
        <v>137</v>
      </c>
      <c r="C75" s="243">
        <v>4.8181294126774077</v>
      </c>
      <c r="D75" s="243">
        <v>4.6283281311110924</v>
      </c>
      <c r="E75" s="243">
        <v>3.8848475585610887</v>
      </c>
      <c r="F75" s="243">
        <v>4.1723396593988493</v>
      </c>
      <c r="G75" s="243">
        <v>5.3226980170841154</v>
      </c>
      <c r="H75" s="243">
        <v>9.4603412740089876</v>
      </c>
      <c r="I75" s="147">
        <v>4.4676702786543565</v>
      </c>
      <c r="J75" s="147">
        <v>5.5603870704929781</v>
      </c>
      <c r="K75" s="243">
        <v>4.0276183287422995</v>
      </c>
      <c r="L75" s="244">
        <v>2.9254490485047357</v>
      </c>
      <c r="M75" s="243">
        <v>407.39312999999999</v>
      </c>
      <c r="N75" s="243">
        <v>400.76137285153249</v>
      </c>
      <c r="O75" s="243">
        <v>139.31027314168082</v>
      </c>
      <c r="P75" s="243">
        <v>138.82700500000001</v>
      </c>
      <c r="Q75" s="243">
        <v>134.49708536781642</v>
      </c>
      <c r="R75" s="243">
        <v>550.29362200000003</v>
      </c>
      <c r="S75" s="243">
        <v>133.08032049127499</v>
      </c>
      <c r="T75" s="243">
        <v>136.22532764651433</v>
      </c>
      <c r="U75" s="243">
        <v>107.30484199999999</v>
      </c>
      <c r="V75" s="244">
        <v>107.35124335759043</v>
      </c>
      <c r="W75" s="146"/>
      <c r="AW75" s="226"/>
      <c r="AX75" s="226"/>
      <c r="AY75" s="226"/>
      <c r="AZ75" s="226"/>
      <c r="BA75" s="226"/>
      <c r="BB75" s="226"/>
    </row>
    <row r="76" spans="1:54" ht="15.75">
      <c r="A76" s="228"/>
      <c r="B76" s="242" t="s">
        <v>138</v>
      </c>
      <c r="C76" s="243">
        <v>4.6602570543241573</v>
      </c>
      <c r="D76" s="243">
        <v>4.4502306699182315</v>
      </c>
      <c r="E76" s="243">
        <v>3.6249967978289721</v>
      </c>
      <c r="F76" s="243">
        <v>3.7858915747874144</v>
      </c>
      <c r="G76" s="243">
        <v>4.2786973200181766</v>
      </c>
      <c r="H76" s="243">
        <v>10.392498737618961</v>
      </c>
      <c r="I76" s="147">
        <v>3.944189238044471</v>
      </c>
      <c r="J76" s="147">
        <v>4.2792428327005583</v>
      </c>
      <c r="K76" s="243">
        <v>3.7672623361088675</v>
      </c>
      <c r="L76" s="244">
        <v>2.5448021292794332</v>
      </c>
      <c r="M76" s="243">
        <v>409.46581200000003</v>
      </c>
      <c r="N76" s="243">
        <v>402.34228854052503</v>
      </c>
      <c r="O76" s="243">
        <v>140.13795525285602</v>
      </c>
      <c r="P76" s="243">
        <v>139.76500100000001</v>
      </c>
      <c r="Q76" s="243">
        <v>136.01418087107706</v>
      </c>
      <c r="R76" s="243">
        <v>568.41097600000001</v>
      </c>
      <c r="S76" s="243">
        <v>134.2404555946265</v>
      </c>
      <c r="T76" s="243">
        <v>137.76191731637633</v>
      </c>
      <c r="U76" s="243">
        <v>108.006816</v>
      </c>
      <c r="V76" s="244">
        <v>107.97967664213124</v>
      </c>
      <c r="W76" s="146"/>
      <c r="AW76" s="226"/>
      <c r="AX76" s="226"/>
      <c r="AY76" s="226"/>
      <c r="AZ76" s="226"/>
      <c r="BA76" s="226"/>
      <c r="BB76" s="226"/>
    </row>
    <row r="77" spans="1:54" ht="15.75">
      <c r="A77" s="228"/>
      <c r="B77" s="242" t="s">
        <v>139</v>
      </c>
      <c r="C77" s="243">
        <v>4.3878744247350721</v>
      </c>
      <c r="D77" s="243">
        <v>4.0852448120961782</v>
      </c>
      <c r="E77" s="243">
        <v>3.1760757720562749</v>
      </c>
      <c r="F77" s="243">
        <v>3.3661415929203686</v>
      </c>
      <c r="G77" s="243">
        <v>3.9269176878007572</v>
      </c>
      <c r="H77" s="243">
        <v>11.945376395021068</v>
      </c>
      <c r="I77" s="147">
        <v>3.3934498548627401</v>
      </c>
      <c r="J77" s="147">
        <v>3.8909103298587322</v>
      </c>
      <c r="K77" s="243">
        <v>2.9842498941476947</v>
      </c>
      <c r="L77" s="244">
        <v>2.2467194074349273</v>
      </c>
      <c r="M77" s="243">
        <v>410.94026600000001</v>
      </c>
      <c r="N77" s="243">
        <v>403.15684823885249</v>
      </c>
      <c r="O77" s="243">
        <v>140.28163182221346</v>
      </c>
      <c r="P77" s="243">
        <v>140.16448800000001</v>
      </c>
      <c r="Q77" s="243">
        <v>137.56459671275229</v>
      </c>
      <c r="R77" s="243">
        <v>591.66862900000001</v>
      </c>
      <c r="S77" s="243">
        <v>135.39234400561136</v>
      </c>
      <c r="T77" s="243">
        <v>139.33225547978677</v>
      </c>
      <c r="U77" s="243">
        <v>108.619995</v>
      </c>
      <c r="V77" s="244">
        <v>108.5860160106959</v>
      </c>
      <c r="W77" s="146"/>
      <c r="AW77" s="226"/>
      <c r="AX77" s="226"/>
      <c r="AY77" s="226"/>
      <c r="AZ77" s="226"/>
      <c r="BA77" s="226"/>
      <c r="BB77" s="226"/>
    </row>
    <row r="78" spans="1:54" ht="15.75">
      <c r="A78" s="228"/>
      <c r="B78" s="242" t="s">
        <v>140</v>
      </c>
      <c r="C78" s="243">
        <v>3.6555000000000115</v>
      </c>
      <c r="D78" s="243">
        <v>3.2078377267217295</v>
      </c>
      <c r="E78" s="243">
        <v>2.3877003652801765</v>
      </c>
      <c r="F78" s="243">
        <v>2.5996097623752989</v>
      </c>
      <c r="G78" s="243">
        <v>3.3000000000000362</v>
      </c>
      <c r="H78" s="243">
        <v>14.485349832093197</v>
      </c>
      <c r="I78" s="147">
        <v>3.5452706816130775</v>
      </c>
      <c r="J78" s="147">
        <v>3.2999999999999918</v>
      </c>
      <c r="K78" s="243">
        <v>2.5683029529841361</v>
      </c>
      <c r="L78" s="244">
        <v>2.1701480566585607</v>
      </c>
      <c r="M78" s="243">
        <v>417.93897600000003</v>
      </c>
      <c r="N78" s="243">
        <v>409.63190793735851</v>
      </c>
      <c r="O78" s="243">
        <v>141.79433718953467</v>
      </c>
      <c r="P78" s="243">
        <v>141.62166099999999</v>
      </c>
      <c r="Q78" s="243">
        <v>138.11210000000003</v>
      </c>
      <c r="R78" s="243">
        <v>614.82448999999997</v>
      </c>
      <c r="S78" s="243">
        <v>136.61521408100438</v>
      </c>
      <c r="T78" s="243">
        <v>139.88679400000001</v>
      </c>
      <c r="U78" s="243">
        <v>109.202589</v>
      </c>
      <c r="V78" s="244">
        <v>109.219888272568</v>
      </c>
      <c r="W78" s="146"/>
      <c r="AW78" s="226"/>
      <c r="AX78" s="226"/>
      <c r="AY78" s="226"/>
      <c r="AZ78" s="226"/>
      <c r="BA78" s="226"/>
      <c r="BB78" s="226"/>
    </row>
    <row r="79" spans="1:54" ht="15.75">
      <c r="A79" s="228"/>
      <c r="B79" s="242" t="s">
        <v>141</v>
      </c>
      <c r="C79" s="243">
        <v>3.5083242567198081</v>
      </c>
      <c r="D79" s="243">
        <v>3.0158237651890518</v>
      </c>
      <c r="E79" s="243">
        <v>2.2938288535627516</v>
      </c>
      <c r="F79" s="243">
        <v>2.4731758781369351</v>
      </c>
      <c r="G79" s="243">
        <v>3.0000000000000249</v>
      </c>
      <c r="H79" s="243">
        <v>15.50332069812721</v>
      </c>
      <c r="I79" s="147">
        <v>3.2981234720952601</v>
      </c>
      <c r="J79" s="147">
        <v>3.0000000000000027</v>
      </c>
      <c r="K79" s="243">
        <v>2.2787862639040979</v>
      </c>
      <c r="L79" s="244">
        <v>2.3269514217546083</v>
      </c>
      <c r="M79" s="243">
        <v>421.68580200000002</v>
      </c>
      <c r="N79" s="243">
        <v>412.84762957568688</v>
      </c>
      <c r="O79" s="243">
        <v>142.50581238298179</v>
      </c>
      <c r="P79" s="243">
        <v>142.26044099999999</v>
      </c>
      <c r="Q79" s="243">
        <v>138.53199792885096</v>
      </c>
      <c r="R79" s="243">
        <v>635.60740699999997</v>
      </c>
      <c r="S79" s="243">
        <v>137.46947377813731</v>
      </c>
      <c r="T79" s="243">
        <v>140.31208747590978</v>
      </c>
      <c r="U79" s="243">
        <v>109.75009</v>
      </c>
      <c r="V79" s="244">
        <v>109.84925464117114</v>
      </c>
      <c r="W79" s="146"/>
      <c r="AW79" s="226"/>
      <c r="AX79" s="226"/>
      <c r="AY79" s="226"/>
      <c r="AZ79" s="226"/>
      <c r="BA79" s="226"/>
      <c r="BB79" s="226"/>
    </row>
    <row r="80" spans="1:54" ht="15.75">
      <c r="A80" s="228"/>
      <c r="B80" s="242" t="s">
        <v>142</v>
      </c>
      <c r="C80" s="243">
        <v>3.318171286055982</v>
      </c>
      <c r="D80" s="243">
        <v>2.8096274379037833</v>
      </c>
      <c r="E80" s="243">
        <v>2.0814285261571142</v>
      </c>
      <c r="F80" s="243">
        <v>2.258604069269099</v>
      </c>
      <c r="G80" s="243">
        <v>2.7400000000000313</v>
      </c>
      <c r="H80" s="243">
        <v>15.356436044612899</v>
      </c>
      <c r="I80" s="147">
        <v>3.1177377631728787</v>
      </c>
      <c r="J80" s="147">
        <v>2.7400000000000091</v>
      </c>
      <c r="K80" s="243">
        <v>2.1252260598071837</v>
      </c>
      <c r="L80" s="244">
        <v>2.2589701285654407</v>
      </c>
      <c r="M80" s="243">
        <v>423.05258900000001</v>
      </c>
      <c r="N80" s="243">
        <v>413.64660787364966</v>
      </c>
      <c r="O80" s="243">
        <v>143.05482662946224</v>
      </c>
      <c r="P80" s="243">
        <v>142.921739</v>
      </c>
      <c r="Q80" s="243">
        <v>139.74096942694462</v>
      </c>
      <c r="R80" s="243">
        <v>655.69864399999994</v>
      </c>
      <c r="S80" s="243">
        <v>138.42572097215549</v>
      </c>
      <c r="T80" s="243">
        <v>141.53659385084504</v>
      </c>
      <c r="U80" s="243">
        <v>110.302205</v>
      </c>
      <c r="V80" s="244">
        <v>110.41890528239854</v>
      </c>
      <c r="W80" s="146"/>
      <c r="AW80" s="226"/>
      <c r="AX80" s="226"/>
      <c r="AY80" s="226"/>
      <c r="AZ80" s="226"/>
      <c r="BA80" s="226"/>
      <c r="BB80" s="226"/>
    </row>
    <row r="81" spans="1:54" ht="15.75">
      <c r="A81" s="228"/>
      <c r="B81" s="242" t="s">
        <v>143</v>
      </c>
      <c r="C81" s="243">
        <v>3.1530969515652041</v>
      </c>
      <c r="D81" s="243">
        <v>2.7080790660695797</v>
      </c>
      <c r="E81" s="243">
        <v>1.969644172834939</v>
      </c>
      <c r="F81" s="243">
        <v>2.148550637162816</v>
      </c>
      <c r="G81" s="243">
        <v>2.6200000000000445</v>
      </c>
      <c r="H81" s="243">
        <v>13.293962894896016</v>
      </c>
      <c r="I81" s="147">
        <v>3.366911856968513</v>
      </c>
      <c r="J81" s="147">
        <v>2.62</v>
      </c>
      <c r="K81" s="243">
        <v>2.0658332749877051</v>
      </c>
      <c r="L81" s="244">
        <v>2.1640016937138462</v>
      </c>
      <c r="M81" s="243">
        <v>423.89761099999998</v>
      </c>
      <c r="N81" s="243">
        <v>414.07465444943472</v>
      </c>
      <c r="O81" s="243">
        <v>143.04468080895745</v>
      </c>
      <c r="P81" s="243">
        <v>143.17599300000001</v>
      </c>
      <c r="Q81" s="243">
        <v>141.16878914662647</v>
      </c>
      <c r="R81" s="243">
        <v>670.324837</v>
      </c>
      <c r="S81" s="243">
        <v>139.95088488936389</v>
      </c>
      <c r="T81" s="243">
        <v>142.98276057335718</v>
      </c>
      <c r="U81" s="243">
        <v>110.86390299999999</v>
      </c>
      <c r="V81" s="244">
        <v>110.93581923630376</v>
      </c>
      <c r="W81" s="146"/>
      <c r="AW81" s="226"/>
      <c r="AX81" s="226"/>
      <c r="AY81" s="226"/>
      <c r="AZ81" s="226"/>
      <c r="BA81" s="226"/>
      <c r="BB81" s="226"/>
    </row>
    <row r="82" spans="1:54" ht="15.75">
      <c r="A82" s="228"/>
      <c r="B82" s="242" t="s">
        <v>144</v>
      </c>
      <c r="C82" s="243">
        <v>3.2600879033593433</v>
      </c>
      <c r="D82" s="243">
        <v>2.8894268067735984</v>
      </c>
      <c r="E82" s="243">
        <v>2.0932598953127046</v>
      </c>
      <c r="F82" s="243">
        <v>2.2236358320921079</v>
      </c>
      <c r="G82" s="243">
        <v>2.4953929766685423</v>
      </c>
      <c r="H82" s="243">
        <v>11.518979180546296</v>
      </c>
      <c r="I82" s="147">
        <v>3.1342588837185659</v>
      </c>
      <c r="J82" s="147">
        <v>2.4953929766685201</v>
      </c>
      <c r="K82" s="243">
        <v>2.0259144222304126</v>
      </c>
      <c r="L82" s="244">
        <v>2.0729980974727447</v>
      </c>
      <c r="M82" s="243">
        <v>431.56415399999997</v>
      </c>
      <c r="N82" s="243">
        <v>421.46792209439872</v>
      </c>
      <c r="O82" s="243">
        <v>144.76246118374766</v>
      </c>
      <c r="P82" s="243">
        <v>144.77081100000001</v>
      </c>
      <c r="Q82" s="243">
        <v>141.55853964332945</v>
      </c>
      <c r="R82" s="243">
        <v>685.64599499999997</v>
      </c>
      <c r="S82" s="243">
        <v>140.89708856484941</v>
      </c>
      <c r="T82" s="243">
        <v>143.37751923276278</v>
      </c>
      <c r="U82" s="243">
        <v>111.41494</v>
      </c>
      <c r="V82" s="244">
        <v>111.48401447852018</v>
      </c>
      <c r="W82" s="146"/>
      <c r="AW82" s="226"/>
      <c r="AX82" s="226"/>
      <c r="AY82" s="226"/>
      <c r="AZ82" s="226"/>
      <c r="BA82" s="226"/>
      <c r="BB82" s="226"/>
    </row>
    <row r="83" spans="1:54" ht="15.75">
      <c r="A83" s="228"/>
      <c r="B83" s="242" t="s">
        <v>145</v>
      </c>
      <c r="C83" s="243">
        <v>3.110526353457832</v>
      </c>
      <c r="D83" s="243">
        <v>2.8164197378885536</v>
      </c>
      <c r="E83" s="243">
        <v>2.0173475381674466</v>
      </c>
      <c r="F83" s="243">
        <v>2.1379766424314939</v>
      </c>
      <c r="G83" s="243">
        <v>2.3499263248614621</v>
      </c>
      <c r="H83" s="243">
        <v>9.4991586528191831</v>
      </c>
      <c r="I83" s="147">
        <v>3.0335844406603973</v>
      </c>
      <c r="J83" s="147">
        <v>2.3499263248614621</v>
      </c>
      <c r="K83" s="243">
        <v>2.0059719313214153</v>
      </c>
      <c r="L83" s="244">
        <v>2.0014518846338092</v>
      </c>
      <c r="M83" s="243">
        <v>434.80245000000002</v>
      </c>
      <c r="N83" s="243">
        <v>424.47515170246157</v>
      </c>
      <c r="O83" s="243">
        <v>145.38064988083539</v>
      </c>
      <c r="P83" s="243">
        <v>145.30193600000001</v>
      </c>
      <c r="Q83" s="243">
        <v>141.78739781653755</v>
      </c>
      <c r="R83" s="243">
        <v>695.98476300000004</v>
      </c>
      <c r="S83" s="243">
        <v>141.63972634532863</v>
      </c>
      <c r="T83" s="243">
        <v>143.60931815646882</v>
      </c>
      <c r="U83" s="243">
        <v>111.951646</v>
      </c>
      <c r="V83" s="244">
        <v>112.04783461844306</v>
      </c>
      <c r="W83" s="146"/>
      <c r="AW83" s="226"/>
      <c r="AX83" s="226"/>
      <c r="AY83" s="226"/>
      <c r="AZ83" s="226"/>
      <c r="BA83" s="226"/>
      <c r="BB83" s="226"/>
    </row>
    <row r="84" spans="1:54" ht="15.75">
      <c r="A84" s="228"/>
      <c r="B84" s="242" t="s">
        <v>146</v>
      </c>
      <c r="C84" s="243">
        <v>2.9915895397108594</v>
      </c>
      <c r="D84" s="243">
        <v>2.7874548122179155</v>
      </c>
      <c r="E84" s="243">
        <v>1.9805163899043743</v>
      </c>
      <c r="F84" s="243">
        <v>2.0828685830641902</v>
      </c>
      <c r="G84" s="243">
        <v>2.200005728165455</v>
      </c>
      <c r="H84" s="243">
        <v>7.2982845759858028</v>
      </c>
      <c r="I84" s="147">
        <v>2.9292596454879805</v>
      </c>
      <c r="J84" s="147">
        <v>2.2000057281654772</v>
      </c>
      <c r="K84" s="243">
        <v>1.995124213518662</v>
      </c>
      <c r="L84" s="244">
        <v>1.9817638453977438</v>
      </c>
      <c r="M84" s="243">
        <v>435.70858600000003</v>
      </c>
      <c r="N84" s="243">
        <v>425.17682015039986</v>
      </c>
      <c r="O84" s="243">
        <v>145.88805091740804</v>
      </c>
      <c r="P84" s="243">
        <v>145.89861099999999</v>
      </c>
      <c r="Q84" s="243">
        <v>142.81527875893133</v>
      </c>
      <c r="R84" s="243">
        <v>703.55339700000002</v>
      </c>
      <c r="S84" s="243">
        <v>142.48056975556864</v>
      </c>
      <c r="T84" s="243">
        <v>144.65040702301394</v>
      </c>
      <c r="U84" s="243">
        <v>112.502871</v>
      </c>
      <c r="V84" s="244">
        <v>112.60714722576908</v>
      </c>
      <c r="W84" s="146"/>
      <c r="AW84" s="226"/>
      <c r="AX84" s="226"/>
      <c r="AY84" s="226"/>
      <c r="AZ84" s="226"/>
      <c r="BA84" s="226"/>
      <c r="BB84" s="226"/>
    </row>
    <row r="85" spans="1:54" s="226" customFormat="1" ht="15.75">
      <c r="A85" s="228"/>
      <c r="B85" s="242" t="s">
        <v>147</v>
      </c>
      <c r="C85" s="243">
        <v>2.8393351808722489</v>
      </c>
      <c r="D85" s="243">
        <v>2.6819321107520278</v>
      </c>
      <c r="E85" s="243">
        <v>1.884150352682834</v>
      </c>
      <c r="F85" s="243">
        <v>1.9787765676610336</v>
      </c>
      <c r="G85" s="243">
        <v>2.0425639275712282</v>
      </c>
      <c r="H85" s="243">
        <v>6.091020315274398</v>
      </c>
      <c r="I85" s="147">
        <v>2.5628370900047326</v>
      </c>
      <c r="J85" s="147">
        <v>2.0425639275712282</v>
      </c>
      <c r="K85" s="243">
        <v>2.0010561959017403</v>
      </c>
      <c r="L85" s="244">
        <v>1.9895870088367129</v>
      </c>
      <c r="M85" s="243">
        <v>435.93348500000002</v>
      </c>
      <c r="N85" s="243">
        <v>425.17985556959962</v>
      </c>
      <c r="O85" s="243">
        <v>145.73985766691345</v>
      </c>
      <c r="P85" s="243">
        <v>146.00912600000001</v>
      </c>
      <c r="Q85" s="243">
        <v>144.05225191072455</v>
      </c>
      <c r="R85" s="243">
        <v>711.15445899999997</v>
      </c>
      <c r="S85" s="243">
        <v>143.53759807509834</v>
      </c>
      <c r="T85" s="243">
        <v>145.90327486347411</v>
      </c>
      <c r="U85" s="243">
        <v>113.082352</v>
      </c>
      <c r="V85" s="244">
        <v>113.14298388397584</v>
      </c>
      <c r="W85" s="146"/>
    </row>
    <row r="86" spans="1:54" s="226" customFormat="1" ht="15.75">
      <c r="A86" s="228"/>
      <c r="B86" s="242" t="s">
        <v>148</v>
      </c>
      <c r="C86" s="243">
        <v>2.8878271942854639</v>
      </c>
      <c r="D86" s="243">
        <v>2.8053734722430113</v>
      </c>
      <c r="E86" s="243">
        <v>2.0758702995763212</v>
      </c>
      <c r="F86" s="243">
        <v>2.113917148671618</v>
      </c>
      <c r="G86" s="243">
        <v>1.9333132077137938</v>
      </c>
      <c r="H86" s="243">
        <v>4.582856347027886</v>
      </c>
      <c r="I86" s="147">
        <v>2.3977276357294741</v>
      </c>
      <c r="J86" s="147">
        <v>1.9333132077137938</v>
      </c>
      <c r="K86" s="243">
        <v>2.0203592085585642</v>
      </c>
      <c r="L86" s="244">
        <v>1.9694442655428634</v>
      </c>
      <c r="M86" s="243">
        <v>444.02698099999998</v>
      </c>
      <c r="N86" s="243">
        <v>433.29167137484882</v>
      </c>
      <c r="O86" s="243">
        <v>147.76754212039677</v>
      </c>
      <c r="P86" s="243">
        <v>147.83114599999999</v>
      </c>
      <c r="Q86" s="243">
        <v>144.29530958690071</v>
      </c>
      <c r="R86" s="243">
        <v>717.06816600000002</v>
      </c>
      <c r="S86" s="243">
        <v>144.27541699530704</v>
      </c>
      <c r="T86" s="243">
        <v>146.14945574898218</v>
      </c>
      <c r="U86" s="243">
        <v>113.66592199999999</v>
      </c>
      <c r="V86" s="244">
        <v>113.67963000866436</v>
      </c>
      <c r="W86" s="146"/>
    </row>
    <row r="87" spans="1:54" s="226" customFormat="1" ht="15.75">
      <c r="A87" s="228"/>
      <c r="B87" s="242" t="s">
        <v>149</v>
      </c>
      <c r="C87" s="243">
        <v>2.8799681326542537</v>
      </c>
      <c r="D87" s="243">
        <v>2.8156007064915833</v>
      </c>
      <c r="E87" s="243">
        <v>2.0871938711130689</v>
      </c>
      <c r="F87" s="243">
        <v>2.1153524065914642</v>
      </c>
      <c r="G87" s="243">
        <v>1.8885790128991387</v>
      </c>
      <c r="H87" s="243">
        <v>4.1928340319139945</v>
      </c>
      <c r="I87" s="147">
        <v>2.3668333384158524</v>
      </c>
      <c r="J87" s="147">
        <v>1.8885790128991387</v>
      </c>
      <c r="K87" s="243">
        <v>2.0579500903452619</v>
      </c>
      <c r="L87" s="244">
        <v>1.9048010500468004</v>
      </c>
      <c r="M87" s="243">
        <v>447.32462199999998</v>
      </c>
      <c r="N87" s="243">
        <v>436.42667707267731</v>
      </c>
      <c r="O87" s="243">
        <v>148.41502589493254</v>
      </c>
      <c r="P87" s="243">
        <v>148.375584</v>
      </c>
      <c r="Q87" s="243">
        <v>144.4651648546365</v>
      </c>
      <c r="R87" s="243">
        <v>725.16624899999999</v>
      </c>
      <c r="S87" s="243">
        <v>144.99210260891084</v>
      </c>
      <c r="T87" s="243">
        <v>146.32149359973943</v>
      </c>
      <c r="U87" s="243">
        <v>114.255555</v>
      </c>
      <c r="V87" s="244">
        <v>114.18212294880988</v>
      </c>
      <c r="W87" s="146"/>
    </row>
    <row r="88" spans="1:54" s="226" customFormat="1" ht="15.75">
      <c r="A88" s="228"/>
      <c r="B88" s="242" t="s">
        <v>150</v>
      </c>
      <c r="C88" s="243">
        <v>2.8722649500416253</v>
      </c>
      <c r="D88" s="243">
        <v>2.8171764801758536</v>
      </c>
      <c r="E88" s="243">
        <v>2.0905158788383726</v>
      </c>
      <c r="F88" s="243">
        <v>2.1235541440487227</v>
      </c>
      <c r="G88" s="243">
        <v>1.9210258436608063</v>
      </c>
      <c r="H88" s="243">
        <v>3.9856208668124671</v>
      </c>
      <c r="I88" s="147">
        <v>2.3893572781575889</v>
      </c>
      <c r="J88" s="147">
        <v>1.9210258436607841</v>
      </c>
      <c r="K88" s="243">
        <v>2.0760670187696784</v>
      </c>
      <c r="L88" s="244">
        <v>1.8472098738895548</v>
      </c>
      <c r="M88" s="243">
        <v>448.22329100000002</v>
      </c>
      <c r="N88" s="243">
        <v>437.15480152683654</v>
      </c>
      <c r="O88" s="243">
        <v>148.93786378716428</v>
      </c>
      <c r="P88" s="243">
        <v>148.996847</v>
      </c>
      <c r="Q88" s="243">
        <v>145.55879717258662</v>
      </c>
      <c r="R88" s="243">
        <v>731.59436800000003</v>
      </c>
      <c r="S88" s="243">
        <v>145.88493961898371</v>
      </c>
      <c r="T88" s="243">
        <v>147.42917872488655</v>
      </c>
      <c r="U88" s="243">
        <v>114.838506</v>
      </c>
      <c r="V88" s="244">
        <v>114.68723756802883</v>
      </c>
      <c r="W88" s="146"/>
    </row>
    <row r="89" spans="1:54" s="226" customFormat="1" ht="15.75">
      <c r="A89" s="228"/>
      <c r="B89" s="242" t="s">
        <v>151</v>
      </c>
      <c r="C89" s="243">
        <v>2.9221570350348225</v>
      </c>
      <c r="D89" s="243">
        <v>2.8561173358552461</v>
      </c>
      <c r="E89" s="243">
        <v>2.129230871868959</v>
      </c>
      <c r="F89" s="243">
        <v>2.1613025750184978</v>
      </c>
      <c r="G89" s="243">
        <v>1.9604378817343004</v>
      </c>
      <c r="H89" s="243">
        <v>4.2425884585503226</v>
      </c>
      <c r="I89" s="147">
        <v>2.2587634775520726</v>
      </c>
      <c r="J89" s="147">
        <v>1.9604378817343227</v>
      </c>
      <c r="K89" s="243">
        <v>2.0599633442360599</v>
      </c>
      <c r="L89" s="244">
        <v>1.8169781269786967</v>
      </c>
      <c r="M89" s="243">
        <v>448.672146</v>
      </c>
      <c r="N89" s="243">
        <v>437.32349113308726</v>
      </c>
      <c r="O89" s="243">
        <v>148.84299570897525</v>
      </c>
      <c r="P89" s="243">
        <v>149.16482500000001</v>
      </c>
      <c r="Q89" s="243">
        <v>146.87630682667373</v>
      </c>
      <c r="R89" s="243">
        <v>741.32581600000003</v>
      </c>
      <c r="S89" s="243">
        <v>146.77977291697414</v>
      </c>
      <c r="T89" s="243">
        <v>148.76361793458861</v>
      </c>
      <c r="U89" s="243">
        <v>115.411807</v>
      </c>
      <c r="V89" s="244">
        <v>115.19876715335872</v>
      </c>
      <c r="W89" s="146"/>
    </row>
    <row r="90" spans="1:54" s="226" customFormat="1" ht="15.75">
      <c r="A90" s="228"/>
      <c r="B90" s="242" t="s">
        <v>152</v>
      </c>
      <c r="C90" s="243">
        <v>2.892779616921537</v>
      </c>
      <c r="D90" s="243">
        <v>2.8045850683141138</v>
      </c>
      <c r="E90" s="243">
        <v>2.0053285543422783</v>
      </c>
      <c r="F90" s="243">
        <v>2.076794425986539</v>
      </c>
      <c r="G90" s="243">
        <v>2.0458717637029444</v>
      </c>
      <c r="H90" s="243">
        <v>4.6750067273241491</v>
      </c>
      <c r="I90" s="147">
        <v>2.3176818512527175</v>
      </c>
      <c r="J90" s="147">
        <v>2.0458717637029222</v>
      </c>
      <c r="K90" s="243">
        <v>2.0430846458976637</v>
      </c>
      <c r="L90" s="244">
        <v>1.7972716428844793</v>
      </c>
      <c r="M90" s="243">
        <v>456.87170300000002</v>
      </c>
      <c r="N90" s="243">
        <v>445.44370489247649</v>
      </c>
      <c r="O90" s="243">
        <v>150.73076683658684</v>
      </c>
      <c r="P90" s="243">
        <v>150.901295</v>
      </c>
      <c r="Q90" s="243">
        <v>147.24740658208685</v>
      </c>
      <c r="R90" s="243">
        <v>750.59115099999997</v>
      </c>
      <c r="S90" s="243">
        <v>147.61926215082644</v>
      </c>
      <c r="T90" s="243">
        <v>149.13948619695611</v>
      </c>
      <c r="U90" s="243">
        <v>115.988213</v>
      </c>
      <c r="V90" s="244">
        <v>115.72276176254609</v>
      </c>
      <c r="W90" s="146"/>
    </row>
    <row r="91" spans="1:54" s="226" customFormat="1" ht="15.75">
      <c r="A91" s="228"/>
      <c r="B91" s="242" t="s">
        <v>153</v>
      </c>
      <c r="C91" s="243">
        <v>2.8929802571878049</v>
      </c>
      <c r="D91" s="243">
        <v>2.8046724875872453</v>
      </c>
      <c r="E91" s="243">
        <v>2.008122903812648</v>
      </c>
      <c r="F91" s="243">
        <v>2.0923873836277584</v>
      </c>
      <c r="G91" s="243">
        <v>2.1240881442302406</v>
      </c>
      <c r="H91" s="243">
        <v>4.6703352571501267</v>
      </c>
      <c r="I91" s="147">
        <v>2.3715904322691106</v>
      </c>
      <c r="J91" s="147">
        <v>2.1240881442302628</v>
      </c>
      <c r="K91" s="243">
        <v>2.0224758437346724</v>
      </c>
      <c r="L91" s="244">
        <v>1.8243081766105229</v>
      </c>
      <c r="M91" s="243">
        <v>460.26563499999997</v>
      </c>
      <c r="N91" s="243">
        <v>448.66701601302594</v>
      </c>
      <c r="O91" s="243">
        <v>151.39538202262816</v>
      </c>
      <c r="P91" s="243">
        <v>151.480176</v>
      </c>
      <c r="Q91" s="243">
        <v>147.5337322938565</v>
      </c>
      <c r="R91" s="243">
        <v>759.03394400000002</v>
      </c>
      <c r="S91" s="243">
        <v>148.43072144192959</v>
      </c>
      <c r="T91" s="243">
        <v>149.42949109775213</v>
      </c>
      <c r="U91" s="243">
        <v>116.566346</v>
      </c>
      <c r="V91" s="244">
        <v>116.2651567539925</v>
      </c>
      <c r="W91" s="146"/>
    </row>
    <row r="92" spans="1:54" s="226" customFormat="1" ht="15.75">
      <c r="A92" s="228"/>
      <c r="B92" s="242" t="s">
        <v>154</v>
      </c>
      <c r="C92" s="243">
        <v>2.9123450882877044</v>
      </c>
      <c r="D92" s="243">
        <v>2.8059461738646263</v>
      </c>
      <c r="E92" s="243">
        <v>2.0114788524055127</v>
      </c>
      <c r="F92" s="243">
        <v>2.1057834868143166</v>
      </c>
      <c r="G92" s="243">
        <v>2.1867985926384392</v>
      </c>
      <c r="H92" s="243">
        <v>5.0385484924892143</v>
      </c>
      <c r="I92" s="147">
        <v>2.4150286709691438</v>
      </c>
      <c r="J92" s="147">
        <v>2.1867985926383948</v>
      </c>
      <c r="K92" s="243">
        <v>2.0097309520902273</v>
      </c>
      <c r="L92" s="244">
        <v>1.8686025162941267</v>
      </c>
      <c r="M92" s="243">
        <v>461.27710000000002</v>
      </c>
      <c r="N92" s="243">
        <v>449.42112995414431</v>
      </c>
      <c r="O92" s="243">
        <v>151.93371742046762</v>
      </c>
      <c r="P92" s="243">
        <v>152.134398</v>
      </c>
      <c r="Q92" s="243">
        <v>148.74187490061817</v>
      </c>
      <c r="R92" s="243">
        <v>768.45610499999998</v>
      </c>
      <c r="S92" s="243">
        <v>149.4081027374082</v>
      </c>
      <c r="T92" s="243">
        <v>150.65315793038073</v>
      </c>
      <c r="U92" s="243">
        <v>117.146451</v>
      </c>
      <c r="V92" s="244">
        <v>116.83028617509324</v>
      </c>
      <c r="W92" s="146"/>
    </row>
    <row r="93" spans="1:54" s="226" customFormat="1" ht="15.75">
      <c r="A93" s="228"/>
      <c r="B93" s="247" t="s">
        <v>155</v>
      </c>
      <c r="C93" s="243">
        <v>2.9377696203142456</v>
      </c>
      <c r="D93" s="243">
        <v>2.8372377515472502</v>
      </c>
      <c r="E93" s="243">
        <v>2.0129705166776146</v>
      </c>
      <c r="F93" s="243">
        <v>2.1181562074034321</v>
      </c>
      <c r="G93" s="243">
        <v>2.2522656408679786</v>
      </c>
      <c r="H93" s="243">
        <v>4.9211221587890819</v>
      </c>
      <c r="I93" s="147">
        <v>2.4604333404253609</v>
      </c>
      <c r="J93" s="147">
        <v>2.2522656408679786</v>
      </c>
      <c r="K93" s="243">
        <v>2.0082763282616378</v>
      </c>
      <c r="L93" s="244">
        <v>1.890694132747428</v>
      </c>
      <c r="M93" s="243">
        <v>461.85309999999998</v>
      </c>
      <c r="N93" s="243">
        <v>449.7313983198996</v>
      </c>
      <c r="O93" s="243">
        <v>151.83916132873665</v>
      </c>
      <c r="P93" s="243">
        <v>152.32436899999999</v>
      </c>
      <c r="Q93" s="243">
        <v>150.18435141990673</v>
      </c>
      <c r="R93" s="243">
        <v>777.807365</v>
      </c>
      <c r="S93" s="243">
        <v>150.391191386824</v>
      </c>
      <c r="T93" s="243">
        <v>152.11416978744145</v>
      </c>
      <c r="U93" s="243">
        <v>117.729595</v>
      </c>
      <c r="V93" s="244">
        <v>117.37682348492464</v>
      </c>
      <c r="W93" s="146"/>
    </row>
    <row r="94" spans="1:54" s="226" customFormat="1" ht="15.75">
      <c r="A94" s="228"/>
      <c r="B94" s="247" t="s">
        <v>234</v>
      </c>
      <c r="C94" s="243">
        <v>2.266612471729279</v>
      </c>
      <c r="D94" s="243">
        <v>2.1158173885980736</v>
      </c>
      <c r="E94" s="243">
        <v>2.000000000000024</v>
      </c>
      <c r="F94" s="243">
        <v>2.1176213232629859</v>
      </c>
      <c r="G94" s="243">
        <v>2.3099999999999898</v>
      </c>
      <c r="H94" s="243">
        <v>5.259418785767167</v>
      </c>
      <c r="I94" s="147">
        <v>2.5114300273046952</v>
      </c>
      <c r="J94" s="147">
        <v>2.3099999999999898</v>
      </c>
      <c r="K94" s="243">
        <v>2.0061840249232965</v>
      </c>
      <c r="L94" s="244">
        <v>1.9293375124213696</v>
      </c>
      <c r="M94" s="243">
        <v>467.227214</v>
      </c>
      <c r="N94" s="243">
        <v>454.86848025700704</v>
      </c>
      <c r="O94" s="243">
        <v>153.7453821733186</v>
      </c>
      <c r="P94" s="243">
        <v>154.096813</v>
      </c>
      <c r="Q94" s="243">
        <v>150.64882167413305</v>
      </c>
      <c r="R94" s="243">
        <v>790.06788300000005</v>
      </c>
      <c r="S94" s="243">
        <v>151.32661662656793</v>
      </c>
      <c r="T94" s="243">
        <v>152.58460832810579</v>
      </c>
      <c r="U94" s="243">
        <v>118.31515</v>
      </c>
      <c r="V94" s="244">
        <v>117.9554444156409</v>
      </c>
      <c r="W94" s="146"/>
    </row>
    <row r="95" spans="1:54" s="226" customFormat="1" ht="15.75">
      <c r="A95" s="228"/>
      <c r="B95" s="247" t="s">
        <v>235</v>
      </c>
      <c r="C95" s="243">
        <v>1.9134626464128779</v>
      </c>
      <c r="D95" s="243">
        <v>1.71828214008658</v>
      </c>
      <c r="E95" s="243">
        <v>1.9995063844405969</v>
      </c>
      <c r="F95" s="243">
        <v>2.1291769558017926</v>
      </c>
      <c r="G95" s="243">
        <v>2.3799999999999599</v>
      </c>
      <c r="H95" s="243">
        <v>5.7718124922223613</v>
      </c>
      <c r="I95" s="147">
        <v>2.5596537989371004</v>
      </c>
      <c r="J95" s="147">
        <v>2.3799999999999821</v>
      </c>
      <c r="K95" s="243">
        <v>2.0036014511426892</v>
      </c>
      <c r="L95" s="244">
        <v>1.9500681735037606</v>
      </c>
      <c r="M95" s="243">
        <v>469.07264600000002</v>
      </c>
      <c r="N95" s="243">
        <v>456.37638121763717</v>
      </c>
      <c r="O95" s="243">
        <v>154.42254235191885</v>
      </c>
      <c r="P95" s="243">
        <v>154.705457</v>
      </c>
      <c r="Q95" s="243">
        <v>151.04503512245023</v>
      </c>
      <c r="R95" s="243">
        <v>802.84396000000004</v>
      </c>
      <c r="S95" s="243">
        <v>152.23003404210769</v>
      </c>
      <c r="T95" s="243">
        <v>152.9859129858786</v>
      </c>
      <c r="U95" s="243">
        <v>118.901871</v>
      </c>
      <c r="V95" s="244">
        <v>118.53240657272636</v>
      </c>
      <c r="W95" s="146"/>
    </row>
    <row r="96" spans="1:54" s="226" customFormat="1" ht="15.75">
      <c r="A96" s="228"/>
      <c r="B96" s="247" t="s">
        <v>236</v>
      </c>
      <c r="C96" s="243">
        <v>2.1415812751164109</v>
      </c>
      <c r="D96" s="243">
        <v>1.9360413904435658</v>
      </c>
      <c r="E96" s="243">
        <v>2.000071619865218</v>
      </c>
      <c r="F96" s="243">
        <v>2.1415814193447513</v>
      </c>
      <c r="G96" s="243">
        <v>2.4499999999999522</v>
      </c>
      <c r="H96" s="243">
        <v>6.1616421148739553</v>
      </c>
      <c r="I96" s="147">
        <v>2.608118201647347</v>
      </c>
      <c r="J96" s="147">
        <v>2.4499999999999966</v>
      </c>
      <c r="K96" s="243">
        <v>2.0022424751049428</v>
      </c>
      <c r="L96" s="244">
        <v>1.9521591860858667</v>
      </c>
      <c r="M96" s="243">
        <v>471.15572400000002</v>
      </c>
      <c r="N96" s="243">
        <v>458.12210904745575</v>
      </c>
      <c r="O96" s="243">
        <v>154.97250058360061</v>
      </c>
      <c r="P96" s="243">
        <v>155.39248000000001</v>
      </c>
      <c r="Q96" s="243">
        <v>152.38605083568325</v>
      </c>
      <c r="R96" s="243">
        <v>815.80561999999998</v>
      </c>
      <c r="S96" s="243">
        <v>153.30484265963852</v>
      </c>
      <c r="T96" s="243">
        <v>154.34416029967505</v>
      </c>
      <c r="U96" s="243">
        <v>119.492007</v>
      </c>
      <c r="V96" s="244">
        <v>119.11099933879072</v>
      </c>
      <c r="W96" s="146"/>
    </row>
    <row r="97" spans="1:23" s="226" customFormat="1" ht="15.75">
      <c r="A97" s="228"/>
      <c r="B97" s="248" t="s">
        <v>237</v>
      </c>
      <c r="C97" s="249">
        <v>2.1534498739967267</v>
      </c>
      <c r="D97" s="249">
        <v>1.92407186992678</v>
      </c>
      <c r="E97" s="249">
        <v>1.999968144106079</v>
      </c>
      <c r="F97" s="249">
        <v>2.1534499184434619</v>
      </c>
      <c r="G97" s="249">
        <v>2.5199999999999667</v>
      </c>
      <c r="H97" s="249">
        <v>6.5888713974828539</v>
      </c>
      <c r="I97" s="250">
        <v>2.6764448750069114</v>
      </c>
      <c r="J97" s="250">
        <v>2.5200000000000111</v>
      </c>
      <c r="K97" s="249">
        <v>2.0022425117490528</v>
      </c>
      <c r="L97" s="251">
        <v>1.9762538000604346</v>
      </c>
      <c r="M97" s="249">
        <v>471.79887500000001</v>
      </c>
      <c r="N97" s="249">
        <v>458.38455364520109</v>
      </c>
      <c r="O97" s="249">
        <v>154.87589618558923</v>
      </c>
      <c r="P97" s="249">
        <v>155.60459800000001</v>
      </c>
      <c r="Q97" s="249">
        <v>153.96899707568832</v>
      </c>
      <c r="R97" s="249">
        <v>829.05609200000004</v>
      </c>
      <c r="S97" s="249">
        <v>154.41632872115849</v>
      </c>
      <c r="T97" s="249">
        <v>155.94744686608499</v>
      </c>
      <c r="U97" s="249">
        <v>120.086827</v>
      </c>
      <c r="V97" s="251">
        <v>119.69648741943568</v>
      </c>
      <c r="W97" s="146"/>
    </row>
    <row r="98" spans="1:23" s="226" customFormat="1" ht="15.75">
      <c r="A98" s="228"/>
      <c r="B98" s="242">
        <v>2008</v>
      </c>
      <c r="C98" s="243">
        <v>4.0062938755749178</v>
      </c>
      <c r="D98" s="243">
        <v>4.2552304742852431</v>
      </c>
      <c r="E98" s="243">
        <v>3.6177519616834797</v>
      </c>
      <c r="F98" s="243">
        <v>3.5524867307114683</v>
      </c>
      <c r="G98" s="243">
        <v>2.6807173229802084</v>
      </c>
      <c r="H98" s="243">
        <v>-0.28914733663175651</v>
      </c>
      <c r="I98" s="252">
        <v>3.3295609010762632</v>
      </c>
      <c r="J98" s="252">
        <v>2.0527898985170934</v>
      </c>
      <c r="K98" s="243">
        <v>4.0810869946606543</v>
      </c>
      <c r="L98" s="253">
        <v>3.3457249070631967</v>
      </c>
      <c r="M98" s="243">
        <v>214.82499999999999</v>
      </c>
      <c r="N98" s="243">
        <v>208.45833333333334</v>
      </c>
      <c r="O98" s="243">
        <v>84.73341666666667</v>
      </c>
      <c r="P98" s="243">
        <v>86.23333332499999</v>
      </c>
      <c r="Q98" s="243">
        <v>92.566666666666663</v>
      </c>
      <c r="R98" s="243">
        <v>387.95000000000005</v>
      </c>
      <c r="S98" s="147">
        <v>84.759</v>
      </c>
      <c r="T98" s="147">
        <v>94.117249999999999</v>
      </c>
      <c r="U98" s="243">
        <v>70.693244149999998</v>
      </c>
      <c r="V98" s="253">
        <v>69.5</v>
      </c>
      <c r="W98" s="146"/>
    </row>
    <row r="99" spans="1:23" s="226" customFormat="1" ht="15.75">
      <c r="A99" s="228"/>
      <c r="B99" s="242">
        <v>2009</v>
      </c>
      <c r="C99" s="243">
        <v>-0.53144024205747931</v>
      </c>
      <c r="D99" s="243">
        <v>1.9788127123725685</v>
      </c>
      <c r="E99" s="243">
        <v>2.1653204511010493</v>
      </c>
      <c r="F99" s="243">
        <v>1.9617317164632775</v>
      </c>
      <c r="G99" s="243">
        <v>0.90025207057977674</v>
      </c>
      <c r="H99" s="243">
        <v>-42.376594922026037</v>
      </c>
      <c r="I99" s="252">
        <v>1.8457233646770987</v>
      </c>
      <c r="J99" s="252">
        <v>-0.68071120508373939</v>
      </c>
      <c r="K99" s="243">
        <v>0.88348997490448333</v>
      </c>
      <c r="L99" s="253">
        <v>1.9784172661870603</v>
      </c>
      <c r="M99" s="243">
        <v>213.6833335</v>
      </c>
      <c r="N99" s="243">
        <v>212.58333333333331</v>
      </c>
      <c r="O99" s="243">
        <v>86.56816666666667</v>
      </c>
      <c r="P99" s="243">
        <v>87.924999975000006</v>
      </c>
      <c r="Q99" s="243">
        <v>93.4</v>
      </c>
      <c r="R99" s="243">
        <v>223.55</v>
      </c>
      <c r="S99" s="147">
        <v>86.32341666666666</v>
      </c>
      <c r="T99" s="147">
        <v>93.476583333333323</v>
      </c>
      <c r="U99" s="243">
        <v>71.317811875000004</v>
      </c>
      <c r="V99" s="253">
        <v>70.875</v>
      </c>
      <c r="W99" s="146"/>
    </row>
    <row r="100" spans="1:23" s="226" customFormat="1" ht="15.75">
      <c r="A100" s="228"/>
      <c r="B100" s="242">
        <v>2010</v>
      </c>
      <c r="C100" s="243">
        <v>4.6213243860687037</v>
      </c>
      <c r="D100" s="243">
        <v>4.7628381027048139</v>
      </c>
      <c r="E100" s="243">
        <v>3.2981715757716801</v>
      </c>
      <c r="F100" s="243">
        <v>2.4926547917238029</v>
      </c>
      <c r="G100" s="243">
        <v>-1.0260528194147023</v>
      </c>
      <c r="H100" s="243">
        <v>0.51442630284053159</v>
      </c>
      <c r="I100" s="252">
        <v>1.3727445527044466</v>
      </c>
      <c r="J100" s="252">
        <v>-0.18961968193461631</v>
      </c>
      <c r="K100" s="243">
        <v>0.89790461620213868</v>
      </c>
      <c r="L100" s="253">
        <v>1.3403880070546714</v>
      </c>
      <c r="M100" s="243">
        <v>223.5583335</v>
      </c>
      <c r="N100" s="243">
        <v>222.70833333333331</v>
      </c>
      <c r="O100" s="243">
        <v>89.423333333333332</v>
      </c>
      <c r="P100" s="243">
        <v>90.116666699999996</v>
      </c>
      <c r="Q100" s="243">
        <v>92.441666666666677</v>
      </c>
      <c r="R100" s="243">
        <v>224.70000000000002</v>
      </c>
      <c r="S100" s="147">
        <v>87.508416666666676</v>
      </c>
      <c r="T100" s="147">
        <v>93.299333333333308</v>
      </c>
      <c r="U100" s="243">
        <v>71.958177799999987</v>
      </c>
      <c r="V100" s="253">
        <v>71.825000000000003</v>
      </c>
      <c r="W100" s="146"/>
    </row>
    <row r="101" spans="1:23" s="226" customFormat="1" ht="15.75">
      <c r="A101" s="228"/>
      <c r="B101" s="242">
        <v>2011</v>
      </c>
      <c r="C101" s="243">
        <v>5.1999848621165468</v>
      </c>
      <c r="D101" s="243">
        <v>5.2871842843779326</v>
      </c>
      <c r="E101" s="243">
        <v>4.463693294069393</v>
      </c>
      <c r="F101" s="243">
        <v>3.8561123899182315</v>
      </c>
      <c r="G101" s="243">
        <v>1.5144685837915839</v>
      </c>
      <c r="H101" s="243">
        <v>3.0559264574988809</v>
      </c>
      <c r="I101" s="252">
        <v>2.5092824404509599</v>
      </c>
      <c r="J101" s="252">
        <v>1.2935962386297684</v>
      </c>
      <c r="K101" s="243">
        <v>3.9007023743728109</v>
      </c>
      <c r="L101" s="253">
        <v>2.5060911938739938</v>
      </c>
      <c r="M101" s="243">
        <v>235.183333</v>
      </c>
      <c r="N101" s="243">
        <v>234.48333333333335</v>
      </c>
      <c r="O101" s="243">
        <v>93.414916666666656</v>
      </c>
      <c r="P101" s="243">
        <v>93.591666650000008</v>
      </c>
      <c r="Q101" s="243">
        <v>93.841666666666683</v>
      </c>
      <c r="R101" s="243">
        <v>231.56666675</v>
      </c>
      <c r="S101" s="147">
        <v>89.704250000000002</v>
      </c>
      <c r="T101" s="147">
        <v>94.506249999999966</v>
      </c>
      <c r="U101" s="243">
        <v>74.765052150000002</v>
      </c>
      <c r="V101" s="253">
        <v>73.625</v>
      </c>
      <c r="W101" s="146"/>
    </row>
    <row r="102" spans="1:23" s="226" customFormat="1" ht="15.75">
      <c r="A102" s="228"/>
      <c r="B102" s="242">
        <v>2012</v>
      </c>
      <c r="C102" s="243">
        <v>3.2067183094135254</v>
      </c>
      <c r="D102" s="243">
        <v>3.216291136541316</v>
      </c>
      <c r="E102" s="243">
        <v>2.8282420990937363</v>
      </c>
      <c r="F102" s="243">
        <v>2.5732348148113537</v>
      </c>
      <c r="G102" s="243">
        <v>1.6605985258857814</v>
      </c>
      <c r="H102" s="243">
        <v>2.3499351510184452</v>
      </c>
      <c r="I102" s="252">
        <v>3.3419078063005259</v>
      </c>
      <c r="J102" s="252">
        <v>1.381301942111457</v>
      </c>
      <c r="K102" s="243">
        <v>1.6609012690964819</v>
      </c>
      <c r="L102" s="253">
        <v>1.4940577249575426</v>
      </c>
      <c r="M102" s="243">
        <v>242.72499999999999</v>
      </c>
      <c r="N102" s="243">
        <v>242.02499999999998</v>
      </c>
      <c r="O102" s="243">
        <v>96.056916666666652</v>
      </c>
      <c r="P102" s="243">
        <v>95.999999999999986</v>
      </c>
      <c r="Q102" s="243">
        <v>95.4</v>
      </c>
      <c r="R102" s="243">
        <v>237.00833324999996</v>
      </c>
      <c r="S102" s="147">
        <v>92.702083333333334</v>
      </c>
      <c r="T102" s="147">
        <v>95.811666666666667</v>
      </c>
      <c r="U102" s="243">
        <v>76.006825849999998</v>
      </c>
      <c r="V102" s="253">
        <v>74.724999999999994</v>
      </c>
      <c r="W102" s="146"/>
    </row>
    <row r="103" spans="1:23" s="226" customFormat="1" ht="15.75">
      <c r="A103" s="228"/>
      <c r="B103" s="242">
        <v>2013</v>
      </c>
      <c r="C103" s="243">
        <v>3.041851272015661</v>
      </c>
      <c r="D103" s="243">
        <v>3.0540922081052191</v>
      </c>
      <c r="E103" s="243">
        <v>2.5647988215320439</v>
      </c>
      <c r="F103" s="243">
        <v>2.2916666666666918</v>
      </c>
      <c r="G103" s="243">
        <v>1.4063591893780369</v>
      </c>
      <c r="H103" s="243">
        <v>2.795260470024008</v>
      </c>
      <c r="I103" s="252">
        <v>2.4712677259141032</v>
      </c>
      <c r="J103" s="252">
        <v>1.2623723624471728</v>
      </c>
      <c r="K103" s="243">
        <v>2.2151077961374943</v>
      </c>
      <c r="L103" s="253">
        <v>2.1411843425894972</v>
      </c>
      <c r="M103" s="243">
        <v>250.10833350000001</v>
      </c>
      <c r="N103" s="243">
        <v>249.41666666666666</v>
      </c>
      <c r="O103" s="243">
        <v>98.520583333333335</v>
      </c>
      <c r="P103" s="243">
        <v>98.2</v>
      </c>
      <c r="Q103" s="243">
        <v>96.74166666666666</v>
      </c>
      <c r="R103" s="243">
        <v>243.63333349999999</v>
      </c>
      <c r="S103" s="147">
        <v>94.992999999999995</v>
      </c>
      <c r="T103" s="147">
        <v>97.021166666666673</v>
      </c>
      <c r="U103" s="243">
        <v>77.690458974999999</v>
      </c>
      <c r="V103" s="253">
        <v>76.325000000000003</v>
      </c>
      <c r="W103" s="146"/>
    </row>
    <row r="104" spans="1:23" s="226" customFormat="1">
      <c r="A104" s="227"/>
      <c r="B104" s="242">
        <v>2014</v>
      </c>
      <c r="C104" s="243">
        <v>2.3689734432619458</v>
      </c>
      <c r="D104" s="243">
        <v>2.4423655195455973</v>
      </c>
      <c r="E104" s="243">
        <v>1.4610314088342014</v>
      </c>
      <c r="F104" s="243">
        <v>1.4511201629327841</v>
      </c>
      <c r="G104" s="243">
        <v>1.4643810836419968</v>
      </c>
      <c r="H104" s="243">
        <v>-4.446579556404151E-2</v>
      </c>
      <c r="I104" s="252">
        <v>2.3398215307092869</v>
      </c>
      <c r="J104" s="252">
        <v>1.0477095204310949</v>
      </c>
      <c r="K104" s="243">
        <v>1.1942221892376148</v>
      </c>
      <c r="L104" s="253">
        <v>1.6049787094660983</v>
      </c>
      <c r="M104" s="243">
        <v>256.03333350000003</v>
      </c>
      <c r="N104" s="243">
        <v>255.50833333333333</v>
      </c>
      <c r="O104" s="243">
        <v>99.960000000000008</v>
      </c>
      <c r="P104" s="243">
        <v>99.625</v>
      </c>
      <c r="Q104" s="243">
        <v>98.158333333333331</v>
      </c>
      <c r="R104" s="243">
        <v>243.52500000000003</v>
      </c>
      <c r="S104" s="147">
        <v>97.215666666666664</v>
      </c>
      <c r="T104" s="147">
        <v>98.037666666666667</v>
      </c>
      <c r="U104" s="243">
        <v>78.618255675</v>
      </c>
      <c r="V104" s="253">
        <v>77.55</v>
      </c>
      <c r="W104" s="146"/>
    </row>
    <row r="105" spans="1:23" s="226" customFormat="1">
      <c r="A105" s="227"/>
      <c r="B105" s="242">
        <v>2015</v>
      </c>
      <c r="C105" s="243">
        <v>0.97969011132683637</v>
      </c>
      <c r="D105" s="243">
        <v>1.0273637519976564</v>
      </c>
      <c r="E105" s="243">
        <v>4.0099373082536083E-2</v>
      </c>
      <c r="F105" s="243">
        <v>0.36804675031367751</v>
      </c>
      <c r="G105" s="243">
        <v>1.8762203922234599</v>
      </c>
      <c r="H105" s="243">
        <v>-0.42432337542347431</v>
      </c>
      <c r="I105" s="252">
        <v>2.8640788350300141</v>
      </c>
      <c r="J105" s="252">
        <v>2.0016966268067149</v>
      </c>
      <c r="K105" s="243">
        <v>-0.33376506861808597</v>
      </c>
      <c r="L105" s="253">
        <v>0.67698259187620735</v>
      </c>
      <c r="M105" s="243">
        <v>258.54166674999999</v>
      </c>
      <c r="N105" s="243">
        <v>258.13333333333333</v>
      </c>
      <c r="O105" s="243">
        <v>100.00008333333332</v>
      </c>
      <c r="P105" s="243">
        <v>99.991666574999996</v>
      </c>
      <c r="Q105" s="243">
        <v>100</v>
      </c>
      <c r="R105" s="243">
        <v>242.49166650000001</v>
      </c>
      <c r="S105" s="147">
        <v>100</v>
      </c>
      <c r="T105" s="147">
        <v>100.00008333333335</v>
      </c>
      <c r="U105" s="243">
        <v>78.355855399999996</v>
      </c>
      <c r="V105" s="253">
        <v>78.075000000000003</v>
      </c>
      <c r="W105" s="146"/>
    </row>
    <row r="106" spans="1:23" s="226" customFormat="1">
      <c r="A106" s="227"/>
      <c r="B106" s="242">
        <v>2016</v>
      </c>
      <c r="C106" s="243">
        <v>1.7437550034669735</v>
      </c>
      <c r="D106" s="243">
        <v>1.8724173553718915</v>
      </c>
      <c r="E106" s="243">
        <v>0.6596661169449014</v>
      </c>
      <c r="F106" s="243">
        <v>1.0084174607127849</v>
      </c>
      <c r="G106" s="243">
        <v>2.3499999999999854</v>
      </c>
      <c r="H106" s="243">
        <v>-3.0928895859602679</v>
      </c>
      <c r="I106" s="252">
        <v>1.7561666666666724</v>
      </c>
      <c r="J106" s="252">
        <v>2.423081314098896</v>
      </c>
      <c r="K106" s="243">
        <v>1.2447631322776598</v>
      </c>
      <c r="L106" s="253">
        <v>1.6970861351264688</v>
      </c>
      <c r="M106" s="243">
        <v>263.05</v>
      </c>
      <c r="N106" s="243">
        <v>262.96666666666664</v>
      </c>
      <c r="O106" s="243">
        <v>100.65974999999999</v>
      </c>
      <c r="P106" s="243">
        <v>101</v>
      </c>
      <c r="Q106" s="243">
        <v>102.35</v>
      </c>
      <c r="R106" s="243">
        <v>234.99166700000001</v>
      </c>
      <c r="S106" s="147">
        <v>101.75616666666667</v>
      </c>
      <c r="T106" s="147">
        <v>102.42316666666667</v>
      </c>
      <c r="U106" s="243">
        <v>79.331200199999998</v>
      </c>
      <c r="V106" s="253">
        <v>79.399999999999991</v>
      </c>
      <c r="W106" s="146"/>
    </row>
    <row r="107" spans="1:23" s="226" customFormat="1">
      <c r="A107" s="227"/>
      <c r="B107" s="242">
        <v>2017</v>
      </c>
      <c r="C107" s="243">
        <v>3.5829689222581118</v>
      </c>
      <c r="D107" s="243">
        <v>3.8059323108125209</v>
      </c>
      <c r="E107" s="243">
        <v>2.6831313740927509</v>
      </c>
      <c r="F107" s="243">
        <v>2.5577556930693079</v>
      </c>
      <c r="G107" s="243">
        <v>1.9866471258752849</v>
      </c>
      <c r="H107" s="243">
        <v>-4.3760417683236348</v>
      </c>
      <c r="I107" s="252">
        <v>0.95088422159508923</v>
      </c>
      <c r="J107" s="252">
        <v>1.7266601468743037</v>
      </c>
      <c r="K107" s="243">
        <v>1.7624913293571964</v>
      </c>
      <c r="L107" s="253">
        <v>1.5743073047859157</v>
      </c>
      <c r="M107" s="243">
        <v>272.47499974999999</v>
      </c>
      <c r="N107" s="243">
        <v>272.97499999999997</v>
      </c>
      <c r="O107" s="243">
        <v>103.36058333333332</v>
      </c>
      <c r="P107" s="243">
        <v>103.58333325</v>
      </c>
      <c r="Q107" s="243">
        <v>104.38333333333334</v>
      </c>
      <c r="R107" s="243">
        <v>224.70833350000001</v>
      </c>
      <c r="S107" s="147">
        <v>102.72375</v>
      </c>
      <c r="T107" s="147">
        <v>104.19166666666665</v>
      </c>
      <c r="U107" s="243">
        <v>80.729405724999992</v>
      </c>
      <c r="V107" s="253">
        <v>80.650000000000006</v>
      </c>
      <c r="W107" s="146"/>
    </row>
    <row r="108" spans="1:23" s="226" customFormat="1">
      <c r="A108" s="227"/>
      <c r="B108" s="242">
        <v>2018</v>
      </c>
      <c r="C108" s="243">
        <v>3.3428143897080709</v>
      </c>
      <c r="D108" s="243">
        <v>3.3397441768171943</v>
      </c>
      <c r="E108" s="243">
        <v>2.4780561900208831</v>
      </c>
      <c r="F108" s="243">
        <v>2.2928399053039783</v>
      </c>
      <c r="G108" s="243">
        <v>1.1416254191282338</v>
      </c>
      <c r="H108" s="243">
        <v>3.5972556620825102</v>
      </c>
      <c r="I108" s="252">
        <v>0.45348162750417487</v>
      </c>
      <c r="J108" s="252">
        <v>0.99872030712628845</v>
      </c>
      <c r="K108" s="243">
        <v>2.0277156264177476</v>
      </c>
      <c r="L108" s="253">
        <v>1.9528828270303666</v>
      </c>
      <c r="M108" s="243">
        <v>281.58333325000001</v>
      </c>
      <c r="N108" s="243">
        <v>282.0916666666667</v>
      </c>
      <c r="O108" s="243">
        <v>105.92191666666668</v>
      </c>
      <c r="P108" s="243">
        <v>105.95833325000001</v>
      </c>
      <c r="Q108" s="243">
        <v>105.57500000000002</v>
      </c>
      <c r="R108" s="243">
        <v>232.79166674999999</v>
      </c>
      <c r="S108" s="147">
        <v>103.18958333333333</v>
      </c>
      <c r="T108" s="147">
        <v>105.23224999999998</v>
      </c>
      <c r="U108" s="243">
        <v>82.366368499999993</v>
      </c>
      <c r="V108" s="253">
        <v>82.224999999999994</v>
      </c>
      <c r="W108" s="146"/>
    </row>
    <row r="109" spans="1:23" s="226" customFormat="1">
      <c r="A109" s="227"/>
      <c r="B109" s="242">
        <v>2019</v>
      </c>
      <c r="C109" s="243">
        <v>2.5628884588821732</v>
      </c>
      <c r="D109" s="243">
        <v>2.5464535759652351</v>
      </c>
      <c r="E109" s="243">
        <v>1.7910205867057716</v>
      </c>
      <c r="F109" s="243">
        <v>1.7381044449375382</v>
      </c>
      <c r="G109" s="243">
        <v>1.152419291183171</v>
      </c>
      <c r="H109" s="243">
        <v>3.1072131365286415</v>
      </c>
      <c r="I109" s="252">
        <v>0.73416648159738429</v>
      </c>
      <c r="J109" s="252">
        <v>1.2616537864263977</v>
      </c>
      <c r="K109" s="243">
        <v>1.4207787975986763</v>
      </c>
      <c r="L109" s="253">
        <v>2.4627546366676967</v>
      </c>
      <c r="M109" s="243">
        <v>288.8</v>
      </c>
      <c r="N109" s="243">
        <v>289.27499999999998</v>
      </c>
      <c r="O109" s="243">
        <v>107.81900000000002</v>
      </c>
      <c r="P109" s="243">
        <v>107.79999975</v>
      </c>
      <c r="Q109" s="243">
        <v>106.79166666666666</v>
      </c>
      <c r="R109" s="243">
        <v>240.02499999999998</v>
      </c>
      <c r="S109" s="147">
        <v>103.94716666666667</v>
      </c>
      <c r="T109" s="147">
        <v>106.55991666666668</v>
      </c>
      <c r="U109" s="243">
        <v>83.536612399999996</v>
      </c>
      <c r="V109" s="253">
        <v>84.25</v>
      </c>
      <c r="W109" s="146"/>
    </row>
    <row r="110" spans="1:23" s="226" customFormat="1">
      <c r="A110" s="227"/>
      <c r="B110" s="242">
        <v>2020</v>
      </c>
      <c r="C110" s="243">
        <v>1.5033471260387898</v>
      </c>
      <c r="D110" s="243">
        <v>1.6823668366318101</v>
      </c>
      <c r="E110" s="243">
        <v>0.85065402820156955</v>
      </c>
      <c r="F110" s="243">
        <v>0.98948701528174254</v>
      </c>
      <c r="G110" s="243">
        <v>1.1705033164260525</v>
      </c>
      <c r="H110" s="243">
        <v>-5.5792799708363479</v>
      </c>
      <c r="I110" s="252">
        <v>1.4070449250660886</v>
      </c>
      <c r="J110" s="252">
        <v>1.4280698104899958</v>
      </c>
      <c r="K110" s="243">
        <v>0.40076361774994407</v>
      </c>
      <c r="L110" s="253">
        <v>5.0741839762611152</v>
      </c>
      <c r="M110" s="243">
        <v>293.14166650000004</v>
      </c>
      <c r="N110" s="243">
        <v>294.14166666666665</v>
      </c>
      <c r="O110" s="243">
        <v>108.73616666666668</v>
      </c>
      <c r="P110" s="243">
        <v>108.86666675000001</v>
      </c>
      <c r="Q110" s="243">
        <v>108.04166666666666</v>
      </c>
      <c r="R110" s="243">
        <v>226.63333325000002</v>
      </c>
      <c r="S110" s="147">
        <v>105.40975</v>
      </c>
      <c r="T110" s="147">
        <v>108.08166666666664</v>
      </c>
      <c r="U110" s="243">
        <v>83.871396749999988</v>
      </c>
      <c r="V110" s="253">
        <v>88.524999999999991</v>
      </c>
      <c r="W110" s="146"/>
    </row>
    <row r="111" spans="1:23" s="226" customFormat="1">
      <c r="A111" s="227"/>
      <c r="B111" s="242">
        <v>2021</v>
      </c>
      <c r="C111" s="243">
        <v>4.0452569031158125</v>
      </c>
      <c r="D111" s="243">
        <v>4.1901578037793819</v>
      </c>
      <c r="E111" s="243">
        <v>2.5882219500718229</v>
      </c>
      <c r="F111" s="243">
        <v>2.5183711707605694</v>
      </c>
      <c r="G111" s="243">
        <v>1.650597763208661</v>
      </c>
      <c r="H111" s="243">
        <v>-2.2576849912699259</v>
      </c>
      <c r="I111" s="252">
        <v>1.6839840084368944</v>
      </c>
      <c r="J111" s="252">
        <v>1.3276226310351857</v>
      </c>
      <c r="K111" s="243">
        <v>2.7120172229634809</v>
      </c>
      <c r="L111" s="253">
        <v>0.50833097994917864</v>
      </c>
      <c r="M111" s="243">
        <v>305</v>
      </c>
      <c r="N111" s="243">
        <v>306.4666666666667</v>
      </c>
      <c r="O111" s="243">
        <v>111.55050000000001</v>
      </c>
      <c r="P111" s="243">
        <v>111.6083335</v>
      </c>
      <c r="Q111" s="243">
        <v>109.825</v>
      </c>
      <c r="R111" s="243">
        <v>221.51666650000001</v>
      </c>
      <c r="S111" s="147">
        <v>107.18483333333333</v>
      </c>
      <c r="T111" s="147">
        <v>109.51658333333332</v>
      </c>
      <c r="U111" s="243">
        <v>86.146003475000015</v>
      </c>
      <c r="V111" s="253">
        <v>88.974999999999994</v>
      </c>
      <c r="W111" s="146"/>
    </row>
    <row r="112" spans="1:23" s="226" customFormat="1">
      <c r="A112" s="227"/>
      <c r="B112" s="242">
        <v>2022</v>
      </c>
      <c r="C112" s="243">
        <v>11.584699426229506</v>
      </c>
      <c r="D112" s="243">
        <v>11.504785729823785</v>
      </c>
      <c r="E112" s="243">
        <v>9.0667455547039033</v>
      </c>
      <c r="F112" s="243">
        <v>7.9220486703172499</v>
      </c>
      <c r="G112" s="243">
        <v>3.2172395477653604</v>
      </c>
      <c r="H112" s="243">
        <v>14.622676935236356</v>
      </c>
      <c r="I112" s="252">
        <v>3.4697850597643622</v>
      </c>
      <c r="J112" s="252">
        <v>3.0522013789388236</v>
      </c>
      <c r="K112" s="243">
        <v>8.5408871023659358</v>
      </c>
      <c r="L112" s="253">
        <v>5.6476538353470218</v>
      </c>
      <c r="M112" s="243">
        <v>340.33333325000001</v>
      </c>
      <c r="N112" s="243">
        <v>341.72499999999997</v>
      </c>
      <c r="O112" s="243">
        <v>121.6645</v>
      </c>
      <c r="P112" s="243">
        <v>120.45</v>
      </c>
      <c r="Q112" s="243">
        <v>113.35833333333332</v>
      </c>
      <c r="R112" s="243">
        <v>253.90833299999997</v>
      </c>
      <c r="S112" s="147">
        <v>110.90391666666667</v>
      </c>
      <c r="T112" s="147">
        <v>112.85925</v>
      </c>
      <c r="U112" s="243">
        <v>93.503636374999999</v>
      </c>
      <c r="V112" s="253">
        <v>94</v>
      </c>
      <c r="W112" s="146"/>
    </row>
    <row r="113" spans="1:23" s="226" customFormat="1">
      <c r="A113" s="227"/>
      <c r="B113" s="242">
        <v>2023</v>
      </c>
      <c r="C113" s="243">
        <v>9.6914789201007601</v>
      </c>
      <c r="D113" s="243">
        <v>8.5936547418733475</v>
      </c>
      <c r="E113" s="243">
        <v>7.3032807433557112</v>
      </c>
      <c r="F113" s="243">
        <v>6.7939669987546525</v>
      </c>
      <c r="G113" s="243">
        <v>4.5431154892303205</v>
      </c>
      <c r="H113" s="243">
        <v>52.236699730528358</v>
      </c>
      <c r="I113" s="252">
        <v>5.7530279588863493</v>
      </c>
      <c r="J113" s="252">
        <v>5.2799541611934231</v>
      </c>
      <c r="K113" s="243">
        <v>6.9518859928938248</v>
      </c>
      <c r="L113" s="253">
        <v>6.3563829787234072</v>
      </c>
      <c r="M113" s="243">
        <v>373.31666650000005</v>
      </c>
      <c r="N113" s="243">
        <v>371.09166666666664</v>
      </c>
      <c r="O113" s="243">
        <v>130.55000000000001</v>
      </c>
      <c r="P113" s="243">
        <v>128.63333324999999</v>
      </c>
      <c r="Q113" s="243">
        <v>118.50833333333333</v>
      </c>
      <c r="R113" s="243">
        <v>386.54166650000002</v>
      </c>
      <c r="S113" s="147">
        <v>117.28425000000001</v>
      </c>
      <c r="T113" s="147">
        <v>118.81816666666668</v>
      </c>
      <c r="U113" s="243">
        <v>100.003902575</v>
      </c>
      <c r="V113" s="253">
        <v>99.974999999999994</v>
      </c>
      <c r="W113" s="146"/>
    </row>
    <row r="114" spans="1:23" s="226" customFormat="1">
      <c r="A114" s="227"/>
      <c r="B114" s="242">
        <v>2024</v>
      </c>
      <c r="C114" s="243">
        <v>3.5849815186325129</v>
      </c>
      <c r="D114" s="243">
        <v>2.7576295165165909</v>
      </c>
      <c r="E114" s="243">
        <v>2.5301927741606001</v>
      </c>
      <c r="F114" s="243">
        <v>3.2715730780458641</v>
      </c>
      <c r="G114" s="243">
        <v>6.8560579424794321</v>
      </c>
      <c r="H114" s="243">
        <v>27.297617797692197</v>
      </c>
      <c r="I114" s="252">
        <v>7.1623001383391198</v>
      </c>
      <c r="J114" s="252">
        <v>7.6886390829685292</v>
      </c>
      <c r="K114" s="243">
        <v>2.9111098167560856</v>
      </c>
      <c r="L114" s="253">
        <v>3.6259064766191784</v>
      </c>
      <c r="M114" s="243">
        <v>386.70000000000005</v>
      </c>
      <c r="N114" s="243">
        <v>381.32499999999999</v>
      </c>
      <c r="O114" s="243">
        <v>133.85316666666668</v>
      </c>
      <c r="P114" s="243">
        <v>132.84166675</v>
      </c>
      <c r="Q114" s="243">
        <v>126.63333333333333</v>
      </c>
      <c r="R114" s="243">
        <v>492.05833325000003</v>
      </c>
      <c r="S114" s="147">
        <v>125.68450000000001</v>
      </c>
      <c r="T114" s="147">
        <v>127.95366666666669</v>
      </c>
      <c r="U114" s="243">
        <v>102.91512600000001</v>
      </c>
      <c r="V114" s="253">
        <v>103.60000000000001</v>
      </c>
      <c r="W114" s="146"/>
    </row>
    <row r="115" spans="1:23" s="226" customFormat="1">
      <c r="A115" s="227"/>
      <c r="B115" s="242">
        <v>2025</v>
      </c>
      <c r="C115" s="243">
        <v>4.3267137962244462</v>
      </c>
      <c r="D115" s="243">
        <v>4.06719954929462</v>
      </c>
      <c r="E115" s="243">
        <v>3.4527688414550228</v>
      </c>
      <c r="F115" s="243">
        <v>3.9254761910008762</v>
      </c>
      <c r="G115" s="243">
        <v>5.931416077696805</v>
      </c>
      <c r="H115" s="243">
        <v>10.976235763201547</v>
      </c>
      <c r="I115" s="252">
        <v>5.463901558910365</v>
      </c>
      <c r="J115" s="252">
        <v>6.1945427439015432</v>
      </c>
      <c r="K115" s="243">
        <v>3.7875268208873436</v>
      </c>
      <c r="L115" s="253">
        <v>3.3858397682726027</v>
      </c>
      <c r="M115" s="243">
        <v>403.43140225000002</v>
      </c>
      <c r="N115" s="243">
        <v>396.83424868134767</v>
      </c>
      <c r="O115" s="243">
        <v>138.47480709863422</v>
      </c>
      <c r="P115" s="243">
        <v>138.05633474999999</v>
      </c>
      <c r="Q115" s="243">
        <v>134.14448322639004</v>
      </c>
      <c r="R115" s="243">
        <v>546.06781599999999</v>
      </c>
      <c r="S115" s="147">
        <v>132.55177735480871</v>
      </c>
      <c r="T115" s="147">
        <v>135.87981124072266</v>
      </c>
      <c r="U115" s="243">
        <v>106.81306400000001</v>
      </c>
      <c r="V115" s="253">
        <v>107.10772999993043</v>
      </c>
      <c r="W115" s="146"/>
    </row>
    <row r="116" spans="1:23" s="226" customFormat="1">
      <c r="A116" s="227"/>
      <c r="B116" s="242">
        <v>2026</v>
      </c>
      <c r="C116" s="243">
        <v>3.711413121659124</v>
      </c>
      <c r="D116" s="243">
        <v>3.2725249315532778</v>
      </c>
      <c r="E116" s="243">
        <v>2.4801225431334784</v>
      </c>
      <c r="F116" s="243">
        <v>2.6697416722487821</v>
      </c>
      <c r="G116" s="243">
        <v>3.2375038363803288</v>
      </c>
      <c r="H116" s="243">
        <v>14.353890524835467</v>
      </c>
      <c r="I116" s="252">
        <v>3.3374964430516059</v>
      </c>
      <c r="J116" s="252">
        <v>3.2286779182674641</v>
      </c>
      <c r="K116" s="243">
        <v>2.4862649291663264</v>
      </c>
      <c r="L116" s="253">
        <v>2.250804915555138</v>
      </c>
      <c r="M116" s="243">
        <v>418.40440824999996</v>
      </c>
      <c r="N116" s="243">
        <v>409.82074840638688</v>
      </c>
      <c r="O116" s="243">
        <v>141.90915200604803</v>
      </c>
      <c r="P116" s="243">
        <v>141.74208225000001</v>
      </c>
      <c r="Q116" s="243">
        <v>138.48741601713698</v>
      </c>
      <c r="R116" s="243">
        <v>624.44979249999994</v>
      </c>
      <c r="S116" s="147">
        <v>136.97568820922714</v>
      </c>
      <c r="T116" s="147">
        <v>140.2669327016354</v>
      </c>
      <c r="U116" s="243">
        <v>109.46871975000001</v>
      </c>
      <c r="V116" s="253">
        <v>109.51851605170839</v>
      </c>
      <c r="W116" s="146"/>
    </row>
    <row r="117" spans="1:23" s="226" customFormat="1">
      <c r="A117" s="227"/>
      <c r="B117" s="242">
        <v>2027</v>
      </c>
      <c r="C117" s="243">
        <v>3.1282634078222848</v>
      </c>
      <c r="D117" s="243">
        <v>2.8007095144448657</v>
      </c>
      <c r="E117" s="243">
        <v>2.0152390816676968</v>
      </c>
      <c r="F117" s="243">
        <v>2.1480956478611368</v>
      </c>
      <c r="G117" s="243">
        <v>2.4154435257895734</v>
      </c>
      <c r="H117" s="243">
        <v>10.317475684003853</v>
      </c>
      <c r="I117" s="252">
        <v>3.1146981156493325</v>
      </c>
      <c r="J117" s="252">
        <v>2.4154435257895734</v>
      </c>
      <c r="K117" s="243">
        <v>2.0230621633811285</v>
      </c>
      <c r="L117" s="253">
        <v>2.0546186336091621</v>
      </c>
      <c r="M117" s="243">
        <v>431.49320025000003</v>
      </c>
      <c r="N117" s="243">
        <v>421.29863709917373</v>
      </c>
      <c r="O117" s="243">
        <v>144.76896069773713</v>
      </c>
      <c r="P117" s="243">
        <v>144.78683775000002</v>
      </c>
      <c r="Q117" s="243">
        <v>141.83250134135619</v>
      </c>
      <c r="R117" s="243">
        <v>688.87724800000001</v>
      </c>
      <c r="S117" s="147">
        <v>141.24206738877763</v>
      </c>
      <c r="T117" s="147">
        <v>143.65500124640067</v>
      </c>
      <c r="U117" s="243">
        <v>111.68333999999999</v>
      </c>
      <c r="V117" s="253">
        <v>111.76870388975902</v>
      </c>
      <c r="W117" s="146"/>
    </row>
    <row r="118" spans="1:23" s="226" customFormat="1">
      <c r="A118" s="227"/>
      <c r="B118" s="242">
        <v>2028</v>
      </c>
      <c r="C118" s="243">
        <v>2.8700091896755264</v>
      </c>
      <c r="D118" s="243">
        <v>2.7805962932795358</v>
      </c>
      <c r="E118" s="243">
        <v>2.035043738253961</v>
      </c>
      <c r="F118" s="243">
        <v>2.0832957241653682</v>
      </c>
      <c r="G118" s="243">
        <v>1.9462249581372992</v>
      </c>
      <c r="H118" s="243">
        <v>4.6987416980274421</v>
      </c>
      <c r="I118" s="252">
        <v>2.4287713987893227</v>
      </c>
      <c r="J118" s="252">
        <v>1.9462249581372992</v>
      </c>
      <c r="K118" s="243">
        <v>2.0390183083708102</v>
      </c>
      <c r="L118" s="253">
        <v>1.9274534262610388</v>
      </c>
      <c r="M118" s="243">
        <v>443.87709475000003</v>
      </c>
      <c r="N118" s="243">
        <v>433.0132513859906</v>
      </c>
      <c r="O118" s="243">
        <v>147.71507236735175</v>
      </c>
      <c r="P118" s="243">
        <v>147.80317575000001</v>
      </c>
      <c r="Q118" s="243">
        <v>144.5928808812121</v>
      </c>
      <c r="R118" s="243">
        <v>721.24581049999995</v>
      </c>
      <c r="S118" s="147">
        <v>144.67251432457499</v>
      </c>
      <c r="T118" s="147">
        <v>146.45085073427057</v>
      </c>
      <c r="U118" s="243">
        <v>113.96058375</v>
      </c>
      <c r="V118" s="253">
        <v>113.92299360236973</v>
      </c>
      <c r="W118" s="146"/>
    </row>
    <row r="119" spans="1:23" s="226" customFormat="1">
      <c r="A119" s="227"/>
      <c r="B119" s="242">
        <v>2029</v>
      </c>
      <c r="C119" s="243">
        <v>2.9049823481570813</v>
      </c>
      <c r="D119" s="243">
        <v>2.8176006330386638</v>
      </c>
      <c r="E119" s="243">
        <v>2.0381421351001627</v>
      </c>
      <c r="F119" s="243">
        <v>2.1088841523082102</v>
      </c>
      <c r="G119" s="243">
        <v>2.079597039128811</v>
      </c>
      <c r="H119" s="243">
        <v>4.6594299766820058</v>
      </c>
      <c r="I119" s="252">
        <v>2.3411153825742588</v>
      </c>
      <c r="J119" s="252">
        <v>2.079597039128811</v>
      </c>
      <c r="K119" s="243">
        <v>2.0337036049975499</v>
      </c>
      <c r="L119" s="253">
        <v>1.8268913878283222</v>
      </c>
      <c r="M119" s="243">
        <v>456.77164599999998</v>
      </c>
      <c r="N119" s="243">
        <v>445.21383549818353</v>
      </c>
      <c r="O119" s="243">
        <v>150.72571549716446</v>
      </c>
      <c r="P119" s="243">
        <v>150.9201735</v>
      </c>
      <c r="Q119" s="243">
        <v>147.59983015080883</v>
      </c>
      <c r="R119" s="243">
        <v>754.85175400000003</v>
      </c>
      <c r="S119" s="147">
        <v>148.05946481178458</v>
      </c>
      <c r="T119" s="147">
        <v>149.49643828991941</v>
      </c>
      <c r="U119" s="243">
        <v>116.27820425</v>
      </c>
      <c r="V119" s="253">
        <v>116.00424296124764</v>
      </c>
      <c r="W119" s="146"/>
    </row>
    <row r="120" spans="1:23" s="226" customFormat="1">
      <c r="A120" s="227"/>
      <c r="B120" s="254">
        <v>2030</v>
      </c>
      <c r="C120" s="249">
        <v>2.310897598928463</v>
      </c>
      <c r="D120" s="249">
        <v>2.147452740685396</v>
      </c>
      <c r="E120" s="249">
        <v>2.0030962216835535</v>
      </c>
      <c r="F120" s="249">
        <v>2.1266913332828707</v>
      </c>
      <c r="G120" s="249">
        <v>2.3484001361606666</v>
      </c>
      <c r="H120" s="249">
        <v>5.5347891527850912</v>
      </c>
      <c r="I120" s="255">
        <v>2.5352694417555455</v>
      </c>
      <c r="J120" s="255">
        <v>2.3484001361606666</v>
      </c>
      <c r="K120" s="249">
        <v>2.0050632145877767</v>
      </c>
      <c r="L120" s="256">
        <v>1.9306841151674137</v>
      </c>
      <c r="M120" s="249">
        <v>467.32717100000002</v>
      </c>
      <c r="N120" s="249">
        <v>454.77459221049986</v>
      </c>
      <c r="O120" s="249">
        <v>153.74489660939366</v>
      </c>
      <c r="P120" s="249">
        <v>154.12977974999998</v>
      </c>
      <c r="Q120" s="249">
        <v>151.06606476304333</v>
      </c>
      <c r="R120" s="249">
        <v>796.63120700000002</v>
      </c>
      <c r="S120" s="250">
        <v>151.81317117878456</v>
      </c>
      <c r="T120" s="250">
        <v>153.00721285027524</v>
      </c>
      <c r="U120" s="249">
        <v>118.60965575</v>
      </c>
      <c r="V120" s="256">
        <v>118.24391845302065</v>
      </c>
      <c r="W120" s="146"/>
    </row>
    <row r="121" spans="1:23" s="226" customFormat="1">
      <c r="A121" s="227"/>
      <c r="B121" s="242" t="s">
        <v>238</v>
      </c>
      <c r="C121" s="147">
        <v>2.9765471652882569</v>
      </c>
      <c r="D121" s="243">
        <v>3.9667782323044465</v>
      </c>
      <c r="E121" s="243">
        <v>3.769224768583479</v>
      </c>
      <c r="F121" s="243">
        <v>3.639256239797084</v>
      </c>
      <c r="G121" s="243">
        <v>2.5525663391791298</v>
      </c>
      <c r="H121" s="243">
        <v>-12.784321841506173</v>
      </c>
      <c r="I121" s="252">
        <v>3.2345869116985995</v>
      </c>
      <c r="J121" s="252">
        <v>1.6541499330054332</v>
      </c>
      <c r="K121" s="243">
        <v>3.7933650045324674</v>
      </c>
      <c r="L121" s="253">
        <v>3.7707948243992595</v>
      </c>
      <c r="M121" s="243">
        <v>214.78333325</v>
      </c>
      <c r="N121" s="243">
        <v>209.67500000000001</v>
      </c>
      <c r="O121" s="243">
        <v>85.356499999999997</v>
      </c>
      <c r="P121" s="243">
        <v>86.85833332499999</v>
      </c>
      <c r="Q121" s="243">
        <v>93.074999999999989</v>
      </c>
      <c r="R121" s="243">
        <v>348.60833349999996</v>
      </c>
      <c r="S121" s="147">
        <v>85.366916666666654</v>
      </c>
      <c r="T121" s="147">
        <v>94.265333333333331</v>
      </c>
      <c r="U121" s="243">
        <v>71.142687375000008</v>
      </c>
      <c r="V121" s="253">
        <v>70.174999999999997</v>
      </c>
      <c r="W121" s="146"/>
    </row>
    <row r="122" spans="1:23" s="226" customFormat="1">
      <c r="A122" s="227"/>
      <c r="B122" s="242" t="s">
        <v>156</v>
      </c>
      <c r="C122" s="147">
        <v>0.45782591000924633</v>
      </c>
      <c r="D122" s="243">
        <v>2.5197726640435514</v>
      </c>
      <c r="E122" s="243">
        <v>2.2387476837343101</v>
      </c>
      <c r="F122" s="243">
        <v>1.8132975152848063</v>
      </c>
      <c r="G122" s="243">
        <v>-6.2673471214946819E-2</v>
      </c>
      <c r="H122" s="243">
        <v>-37.809863056529601</v>
      </c>
      <c r="I122" s="252">
        <v>1.405111074450204</v>
      </c>
      <c r="J122" s="252">
        <v>-1.1598466739275004</v>
      </c>
      <c r="K122" s="243">
        <v>0.18685300612737432</v>
      </c>
      <c r="L122" s="253">
        <v>1.2825080156751101</v>
      </c>
      <c r="M122" s="243">
        <v>215.76666700000001</v>
      </c>
      <c r="N122" s="243">
        <v>214.95833333333331</v>
      </c>
      <c r="O122" s="243">
        <v>87.267416666666676</v>
      </c>
      <c r="P122" s="243">
        <v>88.433333325000007</v>
      </c>
      <c r="Q122" s="243">
        <v>93.01666666666668</v>
      </c>
      <c r="R122" s="243">
        <v>216.79999999999998</v>
      </c>
      <c r="S122" s="147">
        <v>86.566416666666669</v>
      </c>
      <c r="T122" s="147">
        <v>93.171999999999997</v>
      </c>
      <c r="U122" s="243">
        <v>71.27561962499999</v>
      </c>
      <c r="V122" s="253">
        <v>71.075000000000003</v>
      </c>
      <c r="W122" s="146"/>
    </row>
    <row r="123" spans="1:23" s="226" customFormat="1">
      <c r="A123" s="227"/>
      <c r="B123" s="242" t="s">
        <v>157</v>
      </c>
      <c r="C123" s="147">
        <v>4.9629227483965366</v>
      </c>
      <c r="D123" s="243">
        <v>4.9622019771273562</v>
      </c>
      <c r="E123" s="243">
        <v>3.5112379668241767</v>
      </c>
      <c r="F123" s="243">
        <v>2.798718460497418</v>
      </c>
      <c r="G123" s="243">
        <v>-0.34939974914890426</v>
      </c>
      <c r="H123" s="243">
        <v>4.8124230857933492</v>
      </c>
      <c r="I123" s="252">
        <v>1.5559344125945813</v>
      </c>
      <c r="J123" s="252">
        <v>0.41974341361494805</v>
      </c>
      <c r="K123" s="243">
        <v>2.020788605666235</v>
      </c>
      <c r="L123" s="253">
        <v>1.7235314808301094</v>
      </c>
      <c r="M123" s="243">
        <v>226.47500000000002</v>
      </c>
      <c r="N123" s="243">
        <v>225.625</v>
      </c>
      <c r="O123" s="243">
        <v>90.331583333333327</v>
      </c>
      <c r="P123" s="243">
        <v>90.908333349999992</v>
      </c>
      <c r="Q123" s="243">
        <v>92.691666666666677</v>
      </c>
      <c r="R123" s="243">
        <v>227.23333324999999</v>
      </c>
      <c r="S123" s="147">
        <v>87.913333333333341</v>
      </c>
      <c r="T123" s="147">
        <v>93.56308333333331</v>
      </c>
      <c r="U123" s="243">
        <v>72.715949225000003</v>
      </c>
      <c r="V123" s="253">
        <v>72.3</v>
      </c>
    </row>
    <row r="124" spans="1:23" s="226" customFormat="1">
      <c r="A124" s="227"/>
      <c r="B124" s="242" t="s">
        <v>158</v>
      </c>
      <c r="C124" s="147">
        <v>4.798174853736592</v>
      </c>
      <c r="D124" s="243">
        <v>4.9012003693444051</v>
      </c>
      <c r="E124" s="243">
        <v>4.3005445677453125</v>
      </c>
      <c r="F124" s="243">
        <v>3.7400311387405072</v>
      </c>
      <c r="G124" s="243">
        <v>1.6722107345140458</v>
      </c>
      <c r="H124" s="243">
        <v>2.1197007855800587</v>
      </c>
      <c r="I124" s="252">
        <v>2.7878782133919628</v>
      </c>
      <c r="J124" s="252">
        <v>1.3770566560707298</v>
      </c>
      <c r="K124" s="243">
        <v>3.3759709199477905</v>
      </c>
      <c r="L124" s="253">
        <v>2.1438450899031736</v>
      </c>
      <c r="M124" s="243">
        <v>237.34166649999997</v>
      </c>
      <c r="N124" s="243">
        <v>236.68333333333334</v>
      </c>
      <c r="O124" s="243">
        <v>94.216333333333324</v>
      </c>
      <c r="P124" s="243">
        <v>94.308333325000007</v>
      </c>
      <c r="Q124" s="243">
        <v>94.24166666666666</v>
      </c>
      <c r="R124" s="243">
        <v>232.04999999999998</v>
      </c>
      <c r="S124" s="147">
        <v>90.364249999999998</v>
      </c>
      <c r="T124" s="147">
        <v>94.851499999999973</v>
      </c>
      <c r="U124" s="243">
        <v>75.170818525000001</v>
      </c>
      <c r="V124" s="253">
        <v>73.849999999999994</v>
      </c>
    </row>
    <row r="125" spans="1:23" s="226" customFormat="1">
      <c r="A125" s="227"/>
      <c r="B125" s="242" t="s">
        <v>159</v>
      </c>
      <c r="C125" s="147">
        <v>3.0897792234049426</v>
      </c>
      <c r="D125" s="243">
        <v>3.0737272023096951</v>
      </c>
      <c r="E125" s="243">
        <v>2.6538215242226437</v>
      </c>
      <c r="F125" s="243">
        <v>2.4123000797395155</v>
      </c>
      <c r="G125" s="243">
        <v>1.5916526660182395</v>
      </c>
      <c r="H125" s="243">
        <v>3.2320620555914781</v>
      </c>
      <c r="I125" s="252">
        <v>3.398191209466134</v>
      </c>
      <c r="J125" s="252">
        <v>1.3520257103648348</v>
      </c>
      <c r="K125" s="243">
        <v>1.5753671747051001</v>
      </c>
      <c r="L125" s="253">
        <v>1.6926201760324888</v>
      </c>
      <c r="M125" s="243">
        <v>244.67500000000001</v>
      </c>
      <c r="N125" s="243">
        <v>243.95833333333334</v>
      </c>
      <c r="O125" s="243">
        <v>96.716666666666669</v>
      </c>
      <c r="P125" s="243">
        <v>96.583333324999998</v>
      </c>
      <c r="Q125" s="243">
        <v>95.741666666666674</v>
      </c>
      <c r="R125" s="243">
        <v>239.54999999999998</v>
      </c>
      <c r="S125" s="147">
        <v>93.435000000000002</v>
      </c>
      <c r="T125" s="147">
        <v>96.133916666666678</v>
      </c>
      <c r="U125" s="243">
        <v>76.355034924999998</v>
      </c>
      <c r="V125" s="253">
        <v>75.099999999999994</v>
      </c>
    </row>
    <row r="126" spans="1:23" s="226" customFormat="1">
      <c r="A126" s="227"/>
      <c r="B126" s="242" t="s">
        <v>160</v>
      </c>
      <c r="C126" s="147">
        <v>2.8847791968938497</v>
      </c>
      <c r="D126" s="243">
        <v>2.9137489325362864</v>
      </c>
      <c r="E126" s="243">
        <v>2.3043253489574145</v>
      </c>
      <c r="F126" s="243">
        <v>2.088006911310436</v>
      </c>
      <c r="G126" s="243">
        <v>1.3752284794150693</v>
      </c>
      <c r="H126" s="243">
        <v>1.798511166771033</v>
      </c>
      <c r="I126" s="252">
        <v>2.1783414494925211</v>
      </c>
      <c r="J126" s="252">
        <v>1.1748368378485585</v>
      </c>
      <c r="K126" s="243">
        <v>2.1481425247347641</v>
      </c>
      <c r="L126" s="253">
        <v>2.0639147802929303</v>
      </c>
      <c r="M126" s="243">
        <v>251.73333350000001</v>
      </c>
      <c r="N126" s="243">
        <v>251.06666666666666</v>
      </c>
      <c r="O126" s="243">
        <v>98.945333333333323</v>
      </c>
      <c r="P126" s="243">
        <v>98.6</v>
      </c>
      <c r="Q126" s="243">
        <v>97.058333333333323</v>
      </c>
      <c r="R126" s="243">
        <v>243.85833350000001</v>
      </c>
      <c r="S126" s="147">
        <v>95.470333333333329</v>
      </c>
      <c r="T126" s="147">
        <v>97.263333333333321</v>
      </c>
      <c r="U126" s="243">
        <v>77.995249900000005</v>
      </c>
      <c r="V126" s="253">
        <v>76.649999999999991</v>
      </c>
    </row>
    <row r="127" spans="1:23" s="226" customFormat="1">
      <c r="A127" s="227"/>
      <c r="B127" s="242" t="s">
        <v>161</v>
      </c>
      <c r="C127" s="147">
        <v>1.9597457283105468</v>
      </c>
      <c r="D127" s="243">
        <v>2.0280138077535703</v>
      </c>
      <c r="E127" s="243">
        <v>1.0507485614952516</v>
      </c>
      <c r="F127" s="243">
        <v>1.1409736308316543</v>
      </c>
      <c r="G127" s="243">
        <v>1.6141495664119709</v>
      </c>
      <c r="H127" s="243">
        <v>-5.1259371868062065E-2</v>
      </c>
      <c r="I127" s="252">
        <v>2.5326366654911965</v>
      </c>
      <c r="J127" s="252">
        <v>1.1559683333904669</v>
      </c>
      <c r="K127" s="243">
        <v>0.69474304614030036</v>
      </c>
      <c r="L127" s="253">
        <v>1.4350945857795283</v>
      </c>
      <c r="M127" s="243">
        <v>256.66666674999999</v>
      </c>
      <c r="N127" s="243">
        <v>256.1583333333333</v>
      </c>
      <c r="O127" s="243">
        <v>99.985000000000014</v>
      </c>
      <c r="P127" s="243">
        <v>99.725000000000009</v>
      </c>
      <c r="Q127" s="243">
        <v>98.625</v>
      </c>
      <c r="R127" s="243">
        <v>243.73333324999999</v>
      </c>
      <c r="S127" s="147">
        <v>97.888249999999999</v>
      </c>
      <c r="T127" s="147">
        <v>98.387666666666661</v>
      </c>
      <c r="U127" s="243">
        <v>78.537116475000005</v>
      </c>
      <c r="V127" s="253">
        <v>77.75</v>
      </c>
    </row>
    <row r="128" spans="1:23" s="226" customFormat="1">
      <c r="A128" s="227"/>
      <c r="B128" s="242" t="s">
        <v>162</v>
      </c>
      <c r="C128" s="147">
        <v>1.0779221100396086</v>
      </c>
      <c r="D128" s="243">
        <v>1.1386186928657338</v>
      </c>
      <c r="E128" s="243">
        <v>0.10134853561365453</v>
      </c>
      <c r="F128" s="243">
        <v>0.44288443218849505</v>
      </c>
      <c r="G128" s="243">
        <v>1.9011406844106515</v>
      </c>
      <c r="H128" s="243">
        <v>-0.93681615869009027</v>
      </c>
      <c r="I128" s="252">
        <v>2.8951380783699818</v>
      </c>
      <c r="J128" s="252">
        <v>2.282128857614274</v>
      </c>
      <c r="K128" s="243">
        <v>-3.1500615391044651E-2</v>
      </c>
      <c r="L128" s="253">
        <v>0.67524115755626113</v>
      </c>
      <c r="M128" s="243">
        <v>259.43333349999995</v>
      </c>
      <c r="N128" s="243">
        <v>259.07499999999993</v>
      </c>
      <c r="O128" s="243">
        <v>100.08633333333333</v>
      </c>
      <c r="P128" s="243">
        <v>100.16666649999999</v>
      </c>
      <c r="Q128" s="243">
        <v>100.5</v>
      </c>
      <c r="R128" s="243">
        <v>241.45000000000002</v>
      </c>
      <c r="S128" s="147">
        <v>100.72225</v>
      </c>
      <c r="T128" s="147">
        <v>100.63300000000001</v>
      </c>
      <c r="U128" s="243">
        <v>78.512376799999998</v>
      </c>
      <c r="V128" s="253">
        <v>78.274999999999991</v>
      </c>
    </row>
    <row r="129" spans="1:22" s="226" customFormat="1">
      <c r="A129" s="227"/>
      <c r="B129" s="242" t="s">
        <v>163</v>
      </c>
      <c r="C129" s="147">
        <v>2.1424899125385588</v>
      </c>
      <c r="D129" s="243">
        <v>2.3191482517932682</v>
      </c>
      <c r="E129" s="243">
        <v>1.1074605590506881</v>
      </c>
      <c r="F129" s="243">
        <v>1.3727123982907097</v>
      </c>
      <c r="G129" s="243">
        <v>2.4792703150912088</v>
      </c>
      <c r="H129" s="243">
        <v>-4.2244770138745169</v>
      </c>
      <c r="I129" s="252">
        <v>1.33113587117046</v>
      </c>
      <c r="J129" s="252">
        <v>2.3096300418351978</v>
      </c>
      <c r="K129" s="243">
        <v>1.5074151340684017</v>
      </c>
      <c r="L129" s="253">
        <v>1.9801980198020042</v>
      </c>
      <c r="M129" s="243">
        <v>264.99166649999995</v>
      </c>
      <c r="N129" s="243">
        <v>265.08333333333331</v>
      </c>
      <c r="O129" s="243">
        <v>101.19475</v>
      </c>
      <c r="P129" s="243">
        <v>101.54166675</v>
      </c>
      <c r="Q129" s="243">
        <v>102.99166666666667</v>
      </c>
      <c r="R129" s="243">
        <v>231.25000025</v>
      </c>
      <c r="S129" s="147">
        <v>102.063</v>
      </c>
      <c r="T129" s="147">
        <v>102.95725000000002</v>
      </c>
      <c r="U129" s="243">
        <v>79.695884250000006</v>
      </c>
      <c r="V129" s="253">
        <v>79.825000000000003</v>
      </c>
    </row>
    <row r="130" spans="1:22" s="226" customFormat="1">
      <c r="A130" s="227"/>
      <c r="B130" s="242" t="s">
        <v>164</v>
      </c>
      <c r="C130" s="147">
        <v>3.742256079588846</v>
      </c>
      <c r="D130" s="243">
        <v>3.9075762338887099</v>
      </c>
      <c r="E130" s="243">
        <v>2.824915982960241</v>
      </c>
      <c r="F130" s="243">
        <v>2.6343862924625538</v>
      </c>
      <c r="G130" s="243">
        <v>1.6425277125980964</v>
      </c>
      <c r="H130" s="243">
        <v>-2.2882883218504957</v>
      </c>
      <c r="I130" s="252">
        <v>0.72634875844657643</v>
      </c>
      <c r="J130" s="252">
        <v>1.4718082828875767</v>
      </c>
      <c r="K130" s="243">
        <v>1.821602506405462</v>
      </c>
      <c r="L130" s="253">
        <v>1.3153773880363318</v>
      </c>
      <c r="M130" s="243">
        <v>274.90833325</v>
      </c>
      <c r="N130" s="243">
        <v>275.44166666666666</v>
      </c>
      <c r="O130" s="243">
        <v>104.05341666666666</v>
      </c>
      <c r="P130" s="243">
        <v>104.2166665</v>
      </c>
      <c r="Q130" s="243">
        <v>104.68333333333334</v>
      </c>
      <c r="R130" s="243">
        <v>225.95833350000001</v>
      </c>
      <c r="S130" s="147">
        <v>102.80433333333333</v>
      </c>
      <c r="T130" s="147">
        <v>104.47258333333329</v>
      </c>
      <c r="U130" s="243">
        <v>81.147626474999996</v>
      </c>
      <c r="V130" s="253">
        <v>80.875</v>
      </c>
    </row>
    <row r="131" spans="1:22" s="226" customFormat="1">
      <c r="A131" s="227"/>
      <c r="B131" s="242" t="s">
        <v>165</v>
      </c>
      <c r="C131" s="147">
        <v>3.0555639767970044</v>
      </c>
      <c r="D131" s="243">
        <v>3.0314948718724644</v>
      </c>
      <c r="E131" s="243">
        <v>2.2675853187585693</v>
      </c>
      <c r="F131" s="243">
        <v>2.1269791334191268</v>
      </c>
      <c r="G131" s="243">
        <v>1.1383537653240072</v>
      </c>
      <c r="H131" s="243">
        <v>4.0973630432621366</v>
      </c>
      <c r="I131" s="252">
        <v>0.54375139828735541</v>
      </c>
      <c r="J131" s="252">
        <v>1.0092759583655297</v>
      </c>
      <c r="K131" s="243">
        <v>1.8311465344680089</v>
      </c>
      <c r="L131" s="253">
        <v>2.2256568778979968</v>
      </c>
      <c r="M131" s="243">
        <v>283.30833325000003</v>
      </c>
      <c r="N131" s="243">
        <v>283.79166666666669</v>
      </c>
      <c r="O131" s="243">
        <v>106.41291666666667</v>
      </c>
      <c r="P131" s="243">
        <v>106.43333325</v>
      </c>
      <c r="Q131" s="243">
        <v>105.87500000000001</v>
      </c>
      <c r="R131" s="243">
        <v>235.21666675</v>
      </c>
      <c r="S131" s="147">
        <v>103.36333333333333</v>
      </c>
      <c r="T131" s="147">
        <v>105.52700000000002</v>
      </c>
      <c r="U131" s="243">
        <v>82.633558425000004</v>
      </c>
      <c r="V131" s="253">
        <v>82.674999999999997</v>
      </c>
    </row>
    <row r="132" spans="1:22" s="226" customFormat="1">
      <c r="A132" s="227"/>
      <c r="B132" s="242" t="s">
        <v>166</v>
      </c>
      <c r="C132" s="147">
        <v>2.5884636593194843</v>
      </c>
      <c r="D132" s="243">
        <v>2.6016737630303988</v>
      </c>
      <c r="E132" s="243">
        <v>1.7392938670509173</v>
      </c>
      <c r="F132" s="243">
        <v>1.6990290492475912</v>
      </c>
      <c r="G132" s="243">
        <v>1.1806375442738881</v>
      </c>
      <c r="H132" s="243">
        <v>1.8422730454749958</v>
      </c>
      <c r="I132" s="252">
        <v>0.75518397884486888</v>
      </c>
      <c r="J132" s="252">
        <v>1.3313338450506862</v>
      </c>
      <c r="K132" s="243">
        <v>1.2804628896144532</v>
      </c>
      <c r="L132" s="253">
        <v>2.6912609615965977</v>
      </c>
      <c r="M132" s="243">
        <v>290.64166650000004</v>
      </c>
      <c r="N132" s="243">
        <v>291.17500000000001</v>
      </c>
      <c r="O132" s="243">
        <v>108.26375</v>
      </c>
      <c r="P132" s="243">
        <v>108.24166650000001</v>
      </c>
      <c r="Q132" s="243">
        <v>107.12499999999999</v>
      </c>
      <c r="R132" s="243">
        <v>239.55</v>
      </c>
      <c r="S132" s="147">
        <v>104.14391666666667</v>
      </c>
      <c r="T132" s="147">
        <v>106.93191666666665</v>
      </c>
      <c r="U132" s="243">
        <v>83.691650475000003</v>
      </c>
      <c r="V132" s="253">
        <v>84.899999999999991</v>
      </c>
    </row>
    <row r="133" spans="1:22" s="226" customFormat="1">
      <c r="A133" s="227"/>
      <c r="B133" s="242" t="s">
        <v>167</v>
      </c>
      <c r="C133" s="147">
        <v>1.2128336733163936</v>
      </c>
      <c r="D133" s="243">
        <v>1.4195357889012827</v>
      </c>
      <c r="E133" s="243">
        <v>0.5890706723164385</v>
      </c>
      <c r="F133" s="243">
        <v>0.80067780552879331</v>
      </c>
      <c r="G133" s="243">
        <v>1.1901983663944016</v>
      </c>
      <c r="H133" s="243">
        <v>-7.1731719891463319</v>
      </c>
      <c r="I133" s="252">
        <v>1.671645087287061</v>
      </c>
      <c r="J133" s="252">
        <v>1.3884223840247234</v>
      </c>
      <c r="K133" s="243">
        <v>0.58865200077176105</v>
      </c>
      <c r="L133" s="253">
        <v>5.2120141342756332</v>
      </c>
      <c r="M133" s="243">
        <v>294.16666649999996</v>
      </c>
      <c r="N133" s="243">
        <v>295.30833333333334</v>
      </c>
      <c r="O133" s="243">
        <v>108.9015</v>
      </c>
      <c r="P133" s="243">
        <v>109.10833350000001</v>
      </c>
      <c r="Q133" s="243">
        <v>108.39999999999999</v>
      </c>
      <c r="R133" s="243">
        <v>222.36666649999998</v>
      </c>
      <c r="S133" s="147">
        <v>105.88483333333333</v>
      </c>
      <c r="T133" s="147">
        <v>108.41658333333331</v>
      </c>
      <c r="U133" s="243">
        <v>84.184303049999997</v>
      </c>
      <c r="V133" s="253">
        <v>89.325000000000003</v>
      </c>
    </row>
    <row r="134" spans="1:22" s="226" customFormat="1">
      <c r="A134" s="227"/>
      <c r="B134" s="242" t="s">
        <v>168</v>
      </c>
      <c r="C134" s="147">
        <v>5.7762040825927619</v>
      </c>
      <c r="D134" s="243">
        <v>5.9118999915342751</v>
      </c>
      <c r="E134" s="243">
        <v>3.9909153378664852</v>
      </c>
      <c r="F134" s="243">
        <v>3.6737186990396076</v>
      </c>
      <c r="G134" s="243">
        <v>1.9526445264452796</v>
      </c>
      <c r="H134" s="243">
        <v>0.26982461420315129</v>
      </c>
      <c r="I134" s="252">
        <v>1.817934265058426</v>
      </c>
      <c r="J134" s="252">
        <v>1.5590327125539982</v>
      </c>
      <c r="K134" s="243">
        <v>3.8480271946612188</v>
      </c>
      <c r="L134" s="253">
        <v>0.25188916876572875</v>
      </c>
      <c r="M134" s="243">
        <v>311.15833349999997</v>
      </c>
      <c r="N134" s="243">
        <v>312.76666666666665</v>
      </c>
      <c r="O134" s="243">
        <v>113.24766666666667</v>
      </c>
      <c r="P134" s="243">
        <v>113.11666675000001</v>
      </c>
      <c r="Q134" s="243">
        <v>110.51666666666667</v>
      </c>
      <c r="R134" s="243">
        <v>222.9666665</v>
      </c>
      <c r="S134" s="147">
        <v>107.80975000000001</v>
      </c>
      <c r="T134" s="147">
        <v>110.10683333333333</v>
      </c>
      <c r="U134" s="243">
        <v>87.423737925000012</v>
      </c>
      <c r="V134" s="253">
        <v>89.55</v>
      </c>
    </row>
    <row r="135" spans="1:22" s="226" customFormat="1">
      <c r="A135" s="227"/>
      <c r="B135" s="242" t="s">
        <v>169</v>
      </c>
      <c r="C135" s="147">
        <v>12.873938663127603</v>
      </c>
      <c r="D135" s="243">
        <v>12.53064052008952</v>
      </c>
      <c r="E135" s="243">
        <v>10.036409874522789</v>
      </c>
      <c r="F135" s="243">
        <v>8.7741270010504469</v>
      </c>
      <c r="G135" s="243">
        <v>3.566581209470665</v>
      </c>
      <c r="H135" s="243">
        <v>26.296905349302513</v>
      </c>
      <c r="I135" s="252">
        <v>4.0575334481961676</v>
      </c>
      <c r="J135" s="252">
        <v>3.635635693213124</v>
      </c>
      <c r="K135" s="243">
        <v>9.5304834507852441</v>
      </c>
      <c r="L135" s="253">
        <v>6.9793411501954283</v>
      </c>
      <c r="M135" s="243">
        <v>351.21666649999997</v>
      </c>
      <c r="N135" s="243">
        <v>351.95833333333331</v>
      </c>
      <c r="O135" s="243">
        <v>124.61366666666667</v>
      </c>
      <c r="P135" s="243">
        <v>123.04166675</v>
      </c>
      <c r="Q135" s="243">
        <v>114.45833333333333</v>
      </c>
      <c r="R135" s="243">
        <v>281.59999974999999</v>
      </c>
      <c r="S135" s="147">
        <v>112.18416666666667</v>
      </c>
      <c r="T135" s="147">
        <v>114.10991666666668</v>
      </c>
      <c r="U135" s="243">
        <v>95.755642800000004</v>
      </c>
      <c r="V135" s="253">
        <v>95.8</v>
      </c>
    </row>
    <row r="136" spans="1:22" s="226" customFormat="1">
      <c r="A136" s="227"/>
      <c r="B136" s="242" t="s">
        <v>170</v>
      </c>
      <c r="C136" s="147">
        <v>7.4787643228200862</v>
      </c>
      <c r="D136" s="243">
        <v>6.3501834970995708</v>
      </c>
      <c r="E136" s="243">
        <v>5.6703919580784135</v>
      </c>
      <c r="F136" s="243">
        <v>5.546901249206293</v>
      </c>
      <c r="G136" s="243">
        <v>5.0309428467419037</v>
      </c>
      <c r="H136" s="243">
        <v>48.487807837791031</v>
      </c>
      <c r="I136" s="252">
        <v>6.2927775012813925</v>
      </c>
      <c r="J136" s="252">
        <v>5.8391799135190325</v>
      </c>
      <c r="K136" s="243">
        <v>5.223550569700719</v>
      </c>
      <c r="L136" s="253">
        <v>5.2974947807933326</v>
      </c>
      <c r="M136" s="243">
        <v>377.48333324999999</v>
      </c>
      <c r="N136" s="243">
        <v>374.30833333333334</v>
      </c>
      <c r="O136" s="243">
        <v>131.67974999999998</v>
      </c>
      <c r="P136" s="243">
        <v>129.86666650000001</v>
      </c>
      <c r="Q136" s="243">
        <v>120.21666666666665</v>
      </c>
      <c r="R136" s="243">
        <v>418.14166649999999</v>
      </c>
      <c r="S136" s="147">
        <v>119.24366666666668</v>
      </c>
      <c r="T136" s="147">
        <v>120.773</v>
      </c>
      <c r="U136" s="243">
        <v>100.75748722499999</v>
      </c>
      <c r="V136" s="253">
        <v>100.875</v>
      </c>
    </row>
    <row r="137" spans="1:22" s="226" customFormat="1">
      <c r="A137" s="227"/>
      <c r="B137" s="242" t="s">
        <v>171</v>
      </c>
      <c r="C137" s="147">
        <v>3.3025740878852572</v>
      </c>
      <c r="D137" s="243">
        <v>2.6292940312131252</v>
      </c>
      <c r="E137" s="243">
        <v>2.3545128743536425</v>
      </c>
      <c r="F137" s="243">
        <v>3.2148359255837144</v>
      </c>
      <c r="G137" s="243">
        <v>7.2715929571606663</v>
      </c>
      <c r="H137" s="243">
        <v>21.553699910936743</v>
      </c>
      <c r="I137" s="252">
        <v>7.3114994227506003</v>
      </c>
      <c r="J137" s="252">
        <v>8.0307684664619128</v>
      </c>
      <c r="K137" s="243">
        <v>3.0261659544874808</v>
      </c>
      <c r="L137" s="253">
        <v>3.7174721189590976</v>
      </c>
      <c r="M137" s="243">
        <v>389.95000000000005</v>
      </c>
      <c r="N137" s="243">
        <v>384.15</v>
      </c>
      <c r="O137" s="243">
        <v>134.78016666666667</v>
      </c>
      <c r="P137" s="243">
        <v>134.04166674999999</v>
      </c>
      <c r="Q137" s="243">
        <v>128.95833333333331</v>
      </c>
      <c r="R137" s="243">
        <v>508.26666649999993</v>
      </c>
      <c r="S137" s="147">
        <v>127.96216666666666</v>
      </c>
      <c r="T137" s="147">
        <v>130.47200000000004</v>
      </c>
      <c r="U137" s="243">
        <v>103.80657600000001</v>
      </c>
      <c r="V137" s="253">
        <v>104.625</v>
      </c>
    </row>
    <row r="138" spans="1:22" s="226" customFormat="1">
      <c r="A138" s="227"/>
      <c r="B138" s="242" t="s">
        <v>172</v>
      </c>
      <c r="C138" s="147">
        <v>4.5646370047441875</v>
      </c>
      <c r="D138" s="243">
        <v>4.3316744520961903</v>
      </c>
      <c r="E138" s="243">
        <v>3.5422237353326391</v>
      </c>
      <c r="F138" s="243">
        <v>3.8464084526910858</v>
      </c>
      <c r="G138" s="243">
        <v>5.0292464526615621</v>
      </c>
      <c r="H138" s="243">
        <v>10.542688913478093</v>
      </c>
      <c r="I138" s="252">
        <v>4.4548558151002169</v>
      </c>
      <c r="J138" s="252">
        <v>5.1446863010219168</v>
      </c>
      <c r="K138" s="243">
        <v>3.6542754767289631</v>
      </c>
      <c r="L138" s="253">
        <v>2.9431149367783904</v>
      </c>
      <c r="M138" s="243">
        <v>407.74980200000005</v>
      </c>
      <c r="N138" s="243">
        <v>400.79012740772748</v>
      </c>
      <c r="O138" s="243">
        <v>139.55438172085422</v>
      </c>
      <c r="P138" s="243">
        <v>139.19745675000001</v>
      </c>
      <c r="Q138" s="243">
        <v>135.44396573791144</v>
      </c>
      <c r="R138" s="243">
        <v>561.85164000000009</v>
      </c>
      <c r="S138" s="147">
        <v>133.66269668954487</v>
      </c>
      <c r="T138" s="147">
        <v>137.18437511066935</v>
      </c>
      <c r="U138" s="243">
        <v>107.59995425000001</v>
      </c>
      <c r="V138" s="253">
        <v>107.70423400260439</v>
      </c>
    </row>
    <row r="139" spans="1:22" s="226" customFormat="1">
      <c r="A139" s="227"/>
      <c r="B139" s="242" t="s">
        <v>39</v>
      </c>
      <c r="C139" s="147">
        <v>3.4074676264343129</v>
      </c>
      <c r="D139" s="243">
        <v>2.9342221145435943</v>
      </c>
      <c r="E139" s="243">
        <v>2.1823266989722256</v>
      </c>
      <c r="F139" s="243">
        <v>2.3689382169692408</v>
      </c>
      <c r="G139" s="243">
        <v>2.9122732535215468</v>
      </c>
      <c r="H139" s="243">
        <v>14.641268022284294</v>
      </c>
      <c r="I139" s="252">
        <v>3.3312411397492525</v>
      </c>
      <c r="J139" s="252">
        <v>2.9122732535215023</v>
      </c>
      <c r="K139" s="243">
        <v>2.2581259601232473</v>
      </c>
      <c r="L139" s="253">
        <v>2.2299335562313116</v>
      </c>
      <c r="M139" s="243">
        <v>421.64374450000003</v>
      </c>
      <c r="N139" s="243">
        <v>412.55019995903245</v>
      </c>
      <c r="O139" s="243">
        <v>142.59991425273404</v>
      </c>
      <c r="P139" s="243">
        <v>142.4949585</v>
      </c>
      <c r="Q139" s="243">
        <v>139.38846412560554</v>
      </c>
      <c r="R139" s="243">
        <v>644.11384450000003</v>
      </c>
      <c r="S139" s="147">
        <v>138.11532343016526</v>
      </c>
      <c r="T139" s="147">
        <v>141.17955897502799</v>
      </c>
      <c r="U139" s="243">
        <v>110.02969675</v>
      </c>
      <c r="V139" s="253">
        <v>110.10596685811036</v>
      </c>
    </row>
    <row r="140" spans="1:22" s="226" customFormat="1">
      <c r="A140" s="227"/>
      <c r="B140" s="242" t="s">
        <v>40</v>
      </c>
      <c r="C140" s="147">
        <v>3.0495944544956854</v>
      </c>
      <c r="D140" s="243">
        <v>2.7935357736651012</v>
      </c>
      <c r="E140" s="243">
        <v>1.9935780988294516</v>
      </c>
      <c r="F140" s="243">
        <v>2.1054516816467084</v>
      </c>
      <c r="G140" s="243">
        <v>2.2705630100947394</v>
      </c>
      <c r="H140" s="243">
        <v>8.5343312318758802</v>
      </c>
      <c r="I140" s="252">
        <v>2.913088971681205</v>
      </c>
      <c r="J140" s="252">
        <v>2.2705630100947616</v>
      </c>
      <c r="K140" s="243">
        <v>2.0069631792382525</v>
      </c>
      <c r="L140" s="253">
        <v>2.0112699218385321</v>
      </c>
      <c r="M140" s="243">
        <v>434.50216875000001</v>
      </c>
      <c r="N140" s="243">
        <v>424.07493737921493</v>
      </c>
      <c r="O140" s="243">
        <v>145.44275491222612</v>
      </c>
      <c r="P140" s="243">
        <v>145.49512100000001</v>
      </c>
      <c r="Q140" s="243">
        <v>142.55336703238072</v>
      </c>
      <c r="R140" s="243">
        <v>699.08465349999994</v>
      </c>
      <c r="S140" s="147">
        <v>142.13874568521123</v>
      </c>
      <c r="T140" s="147">
        <v>144.3851298189299</v>
      </c>
      <c r="U140" s="243">
        <v>112.23795225000001</v>
      </c>
      <c r="V140" s="253">
        <v>112.32049505167704</v>
      </c>
    </row>
    <row r="141" spans="1:22" s="226" customFormat="1">
      <c r="A141" s="227"/>
      <c r="B141" s="242" t="s">
        <v>41</v>
      </c>
      <c r="C141" s="147">
        <v>2.8905704397591547</v>
      </c>
      <c r="D141" s="243">
        <v>2.8236101316546414</v>
      </c>
      <c r="E141" s="243">
        <v>2.0957399820160205</v>
      </c>
      <c r="F141" s="243">
        <v>2.1285796243298183</v>
      </c>
      <c r="G141" s="243">
        <v>1.925964735154273</v>
      </c>
      <c r="H141" s="243">
        <v>4.2489841682671114</v>
      </c>
      <c r="I141" s="252">
        <v>2.3528506134697409</v>
      </c>
      <c r="J141" s="252">
        <v>1.925964735154273</v>
      </c>
      <c r="K141" s="243">
        <v>2.0536683036285419</v>
      </c>
      <c r="L141" s="253">
        <v>1.884290455686366</v>
      </c>
      <c r="M141" s="243">
        <v>447.06175999999994</v>
      </c>
      <c r="N141" s="243">
        <v>436.04916027686249</v>
      </c>
      <c r="O141" s="243">
        <v>148.4908568778672</v>
      </c>
      <c r="P141" s="243">
        <v>148.59210050000002</v>
      </c>
      <c r="Q141" s="243">
        <v>145.2988946101994</v>
      </c>
      <c r="R141" s="243">
        <v>728.78864974999999</v>
      </c>
      <c r="S141" s="147">
        <v>145.48305803504394</v>
      </c>
      <c r="T141" s="147">
        <v>147.16593650204919</v>
      </c>
      <c r="U141" s="243">
        <v>114.5429475</v>
      </c>
      <c r="V141" s="253">
        <v>114.43693941971546</v>
      </c>
    </row>
    <row r="142" spans="1:22" s="226" customFormat="1">
      <c r="A142" s="227"/>
      <c r="B142" s="257" t="s">
        <v>42</v>
      </c>
      <c r="C142" s="147">
        <v>2.9090218988982786</v>
      </c>
      <c r="D142" s="243">
        <v>2.8131351084899725</v>
      </c>
      <c r="E142" s="243">
        <v>2.0094840093029198</v>
      </c>
      <c r="F142" s="243">
        <v>2.0983342920036119</v>
      </c>
      <c r="G142" s="243">
        <v>2.1527670236646923</v>
      </c>
      <c r="H142" s="243">
        <v>4.8276673233137002</v>
      </c>
      <c r="I142" s="252">
        <v>2.3915234125509102</v>
      </c>
      <c r="J142" s="252">
        <v>2.1527670236646923</v>
      </c>
      <c r="K142" s="243">
        <v>2.0208173445161348</v>
      </c>
      <c r="L142" s="253">
        <v>1.8453985532400852</v>
      </c>
      <c r="M142" s="243">
        <v>460.06688450000001</v>
      </c>
      <c r="N142" s="243">
        <v>448.3158122948866</v>
      </c>
      <c r="O142" s="243">
        <v>151.47475690210482</v>
      </c>
      <c r="P142" s="243">
        <v>151.7100595</v>
      </c>
      <c r="Q142" s="243">
        <v>148.42684129911709</v>
      </c>
      <c r="R142" s="243">
        <v>763.97214124999994</v>
      </c>
      <c r="S142" s="147">
        <v>148.96231942924703</v>
      </c>
      <c r="T142" s="147">
        <v>150.33407625313262</v>
      </c>
      <c r="U142" s="243">
        <v>116.85765125</v>
      </c>
      <c r="V142" s="253">
        <v>116.54875704413911</v>
      </c>
    </row>
    <row r="143" spans="1:22" s="226" customFormat="1" ht="15.75" thickBot="1">
      <c r="A143" s="227"/>
      <c r="B143" s="258" t="s">
        <v>43</v>
      </c>
      <c r="C143" s="259">
        <v>2.1185463632299228</v>
      </c>
      <c r="D143" s="260">
        <v>1.9232131703771804</v>
      </c>
      <c r="E143" s="260">
        <v>1.9998866368604373</v>
      </c>
      <c r="F143" s="260">
        <v>2.1355060506057066</v>
      </c>
      <c r="G143" s="260">
        <v>2.4155906347465672</v>
      </c>
      <c r="H143" s="260">
        <v>5.9519509998886333</v>
      </c>
      <c r="I143" s="261">
        <v>2.5893367516697197</v>
      </c>
      <c r="J143" s="261">
        <v>2.4155906347466116</v>
      </c>
      <c r="K143" s="260">
        <v>2.0035594374484544</v>
      </c>
      <c r="L143" s="262">
        <v>1.9520391724535457</v>
      </c>
      <c r="M143" s="260">
        <v>469.81361475</v>
      </c>
      <c r="N143" s="260">
        <v>456.93788104182528</v>
      </c>
      <c r="O143" s="260">
        <v>154.50408032360684</v>
      </c>
      <c r="P143" s="260">
        <v>154.949837</v>
      </c>
      <c r="Q143" s="260">
        <v>152.01222617698872</v>
      </c>
      <c r="R143" s="260">
        <v>809.44338874999994</v>
      </c>
      <c r="S143" s="259">
        <v>152.81945551236817</v>
      </c>
      <c r="T143" s="259">
        <v>153.96553211993611</v>
      </c>
      <c r="U143" s="260">
        <v>119.19896374999999</v>
      </c>
      <c r="V143" s="262">
        <v>118.82383443664841</v>
      </c>
    </row>
    <row r="144" spans="1:22" s="226" customFormat="1" ht="15.75" customHeight="1">
      <c r="A144" s="227"/>
      <c r="B144" s="268" t="s">
        <v>173</v>
      </c>
      <c r="C144" s="269"/>
      <c r="D144" s="269"/>
      <c r="E144" s="269"/>
      <c r="F144" s="269"/>
      <c r="G144" s="269"/>
      <c r="H144" s="269"/>
      <c r="I144" s="269"/>
      <c r="J144" s="269"/>
      <c r="K144" s="269"/>
      <c r="L144" s="269"/>
      <c r="M144" s="269"/>
      <c r="N144" s="269"/>
      <c r="O144" s="269"/>
      <c r="P144" s="269"/>
      <c r="Q144" s="269"/>
      <c r="R144" s="269"/>
      <c r="S144" s="269"/>
      <c r="T144" s="269"/>
      <c r="U144" s="269"/>
      <c r="V144" s="270"/>
    </row>
    <row r="145" spans="1:22" s="226" customFormat="1" ht="16.5" customHeight="1">
      <c r="A145" s="227"/>
      <c r="B145" s="271" t="s">
        <v>239</v>
      </c>
      <c r="C145" s="272"/>
      <c r="D145" s="272"/>
      <c r="E145" s="272"/>
      <c r="F145" s="272"/>
      <c r="G145" s="272"/>
      <c r="H145" s="272"/>
      <c r="I145" s="272"/>
      <c r="J145" s="272"/>
      <c r="K145" s="272"/>
      <c r="L145" s="272"/>
      <c r="M145" s="272"/>
      <c r="N145" s="272"/>
      <c r="O145" s="272"/>
      <c r="P145" s="272"/>
      <c r="Q145" s="272"/>
      <c r="R145" s="272"/>
      <c r="S145" s="272"/>
      <c r="T145" s="272"/>
      <c r="U145" s="272"/>
      <c r="V145" s="273"/>
    </row>
    <row r="146" spans="1:22" s="226" customFormat="1" ht="16.5" customHeight="1">
      <c r="A146" s="227"/>
      <c r="B146" s="285" t="s">
        <v>174</v>
      </c>
      <c r="C146" s="272"/>
      <c r="D146" s="272"/>
      <c r="E146" s="272"/>
      <c r="F146" s="272"/>
      <c r="G146" s="272"/>
      <c r="H146" s="272"/>
      <c r="I146" s="272"/>
      <c r="J146" s="272"/>
      <c r="K146" s="272"/>
      <c r="L146" s="272"/>
      <c r="M146" s="272"/>
      <c r="N146" s="272"/>
      <c r="O146" s="272"/>
      <c r="P146" s="272"/>
      <c r="Q146" s="272"/>
      <c r="R146" s="272"/>
      <c r="S146" s="272"/>
      <c r="T146" s="272"/>
      <c r="U146" s="272"/>
      <c r="V146" s="273"/>
    </row>
    <row r="147" spans="1:22" s="226" customFormat="1" ht="15.75" customHeight="1">
      <c r="A147" s="227"/>
      <c r="B147" s="268" t="s">
        <v>175</v>
      </c>
      <c r="C147" s="269"/>
      <c r="D147" s="269"/>
      <c r="E147" s="269"/>
      <c r="F147" s="269"/>
      <c r="G147" s="269"/>
      <c r="H147" s="269"/>
      <c r="I147" s="269"/>
      <c r="J147" s="269"/>
      <c r="K147" s="269"/>
      <c r="L147" s="269"/>
      <c r="M147" s="269"/>
      <c r="N147" s="269"/>
      <c r="O147" s="269"/>
      <c r="P147" s="269"/>
      <c r="Q147" s="269"/>
      <c r="R147" s="269"/>
      <c r="S147" s="269"/>
      <c r="T147" s="269"/>
      <c r="U147" s="269"/>
      <c r="V147" s="270"/>
    </row>
    <row r="148" spans="1:22" s="226" customFormat="1">
      <c r="A148" s="227"/>
      <c r="B148" s="286" t="s">
        <v>176</v>
      </c>
      <c r="C148" s="287"/>
      <c r="D148" s="287"/>
      <c r="E148" s="287"/>
      <c r="F148" s="287"/>
      <c r="G148" s="287"/>
      <c r="H148" s="287"/>
      <c r="I148" s="287"/>
      <c r="J148" s="287"/>
      <c r="K148" s="287"/>
      <c r="L148" s="287"/>
      <c r="M148" s="287"/>
      <c r="N148" s="287"/>
      <c r="O148" s="287"/>
      <c r="P148" s="287"/>
      <c r="Q148" s="287"/>
      <c r="R148" s="287"/>
      <c r="S148" s="287"/>
      <c r="T148" s="287"/>
      <c r="U148" s="287"/>
      <c r="V148" s="288"/>
    </row>
    <row r="149" spans="1:22" s="226" customFormat="1">
      <c r="A149" s="227"/>
      <c r="B149" s="286" t="s">
        <v>177</v>
      </c>
      <c r="C149" s="287"/>
      <c r="D149" s="287"/>
      <c r="E149" s="287"/>
      <c r="F149" s="287"/>
      <c r="G149" s="287"/>
      <c r="H149" s="287"/>
      <c r="I149" s="287"/>
      <c r="J149" s="287"/>
      <c r="K149" s="287"/>
      <c r="L149" s="287"/>
      <c r="M149" s="287"/>
      <c r="N149" s="287"/>
      <c r="O149" s="287"/>
      <c r="P149" s="287"/>
      <c r="Q149" s="287"/>
      <c r="R149" s="287"/>
      <c r="S149" s="287"/>
      <c r="T149" s="287"/>
      <c r="U149" s="287"/>
      <c r="V149" s="288"/>
    </row>
    <row r="150" spans="1:22" s="226" customFormat="1">
      <c r="A150" s="227"/>
      <c r="B150" s="286" t="s">
        <v>178</v>
      </c>
      <c r="C150" s="287"/>
      <c r="D150" s="287"/>
      <c r="E150" s="287"/>
      <c r="F150" s="287"/>
      <c r="G150" s="287"/>
      <c r="H150" s="287"/>
      <c r="I150" s="287"/>
      <c r="J150" s="287"/>
      <c r="K150" s="287"/>
      <c r="L150" s="287"/>
      <c r="M150" s="287"/>
      <c r="N150" s="287"/>
      <c r="O150" s="287"/>
      <c r="P150" s="287"/>
      <c r="Q150" s="287"/>
      <c r="R150" s="287"/>
      <c r="S150" s="287"/>
      <c r="T150" s="287"/>
      <c r="U150" s="287"/>
      <c r="V150" s="288"/>
    </row>
    <row r="151" spans="1:22" s="226" customFormat="1">
      <c r="A151" s="227"/>
      <c r="B151" s="279" t="s">
        <v>179</v>
      </c>
      <c r="C151" s="280"/>
      <c r="D151" s="280"/>
      <c r="E151" s="280"/>
      <c r="F151" s="280"/>
      <c r="G151" s="280"/>
      <c r="H151" s="280"/>
      <c r="I151" s="280"/>
      <c r="J151" s="280"/>
      <c r="K151" s="280"/>
      <c r="L151" s="280"/>
      <c r="M151" s="280"/>
      <c r="N151" s="280"/>
      <c r="O151" s="280"/>
      <c r="P151" s="280"/>
      <c r="Q151" s="280"/>
      <c r="R151" s="280"/>
      <c r="S151" s="280"/>
      <c r="T151" s="280"/>
      <c r="U151" s="280"/>
      <c r="V151" s="281"/>
    </row>
    <row r="152" spans="1:22" s="226" customFormat="1">
      <c r="A152" s="227"/>
      <c r="B152" s="263" t="s">
        <v>240</v>
      </c>
      <c r="C152" s="148"/>
      <c r="D152" s="148"/>
      <c r="E152" s="148"/>
      <c r="F152" s="148"/>
      <c r="G152" s="148"/>
      <c r="H152" s="148"/>
      <c r="I152" s="148"/>
      <c r="J152" s="148"/>
      <c r="K152" s="148"/>
      <c r="L152" s="148"/>
      <c r="M152" s="148"/>
      <c r="N152" s="148"/>
      <c r="O152" s="148"/>
      <c r="P152" s="148"/>
      <c r="Q152" s="148"/>
      <c r="R152" s="148"/>
      <c r="S152" s="148"/>
      <c r="T152" s="148"/>
      <c r="U152" s="148"/>
      <c r="V152" s="264"/>
    </row>
    <row r="153" spans="1:22" s="226" customFormat="1" ht="16.5" customHeight="1" thickBot="1">
      <c r="A153" s="227"/>
      <c r="B153" s="282" t="s">
        <v>180</v>
      </c>
      <c r="C153" s="283"/>
      <c r="D153" s="283"/>
      <c r="E153" s="283"/>
      <c r="F153" s="283"/>
      <c r="G153" s="283"/>
      <c r="H153" s="283"/>
      <c r="I153" s="283"/>
      <c r="J153" s="283"/>
      <c r="K153" s="283"/>
      <c r="L153" s="283"/>
      <c r="M153" s="283"/>
      <c r="N153" s="283"/>
      <c r="O153" s="283"/>
      <c r="P153" s="283"/>
      <c r="Q153" s="283"/>
      <c r="R153" s="283"/>
      <c r="S153" s="283"/>
      <c r="T153" s="283"/>
      <c r="U153" s="283"/>
      <c r="V153" s="284"/>
    </row>
    <row r="154" spans="1:22" s="226" customFormat="1" ht="18">
      <c r="A154" s="227"/>
      <c r="B154" s="265"/>
      <c r="M154" s="266"/>
      <c r="N154" s="266"/>
      <c r="O154" s="266"/>
      <c r="P154" s="266"/>
      <c r="Q154" s="266"/>
      <c r="R154" s="266"/>
      <c r="S154" s="266"/>
      <c r="T154" s="266"/>
      <c r="U154" s="266"/>
    </row>
    <row r="155" spans="1:22" s="226" customFormat="1">
      <c r="A155" s="227"/>
      <c r="B155" s="227"/>
      <c r="C155" s="227"/>
      <c r="D155" s="227"/>
      <c r="E155" s="227"/>
      <c r="F155" s="227"/>
      <c r="G155" s="227"/>
      <c r="H155" s="227"/>
      <c r="I155" s="227"/>
      <c r="J155" s="227"/>
      <c r="K155" s="227"/>
      <c r="M155" s="267"/>
      <c r="N155" s="267"/>
      <c r="O155" s="267"/>
      <c r="P155" s="267"/>
      <c r="Q155" s="267"/>
      <c r="R155" s="267"/>
      <c r="S155" s="267"/>
      <c r="T155" s="267"/>
      <c r="U155" s="267"/>
    </row>
    <row r="156" spans="1:22" s="226" customFormat="1">
      <c r="A156" s="227"/>
      <c r="B156" s="227"/>
      <c r="C156" s="227"/>
      <c r="D156" s="227"/>
      <c r="E156" s="227"/>
      <c r="F156" s="227"/>
      <c r="G156" s="227"/>
      <c r="H156" s="227"/>
      <c r="I156" s="227"/>
      <c r="J156" s="227"/>
      <c r="K156" s="227"/>
      <c r="M156" s="266"/>
      <c r="N156" s="266"/>
      <c r="O156" s="266"/>
      <c r="P156" s="266"/>
      <c r="Q156" s="266"/>
      <c r="R156" s="266"/>
      <c r="S156" s="266"/>
      <c r="T156" s="266"/>
      <c r="U156" s="266"/>
    </row>
  </sheetData>
  <mergeCells count="11">
    <mergeCell ref="B153:V153"/>
    <mergeCell ref="B146:V146"/>
    <mergeCell ref="B147:V147"/>
    <mergeCell ref="B148:V148"/>
    <mergeCell ref="B149:V149"/>
    <mergeCell ref="B150:V150"/>
    <mergeCell ref="B144:V144"/>
    <mergeCell ref="B145:V145"/>
    <mergeCell ref="B2:V2"/>
    <mergeCell ref="C3:L3"/>
    <mergeCell ref="B151:V151"/>
  </mergeCell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71317FCAEBF994A8A04D3B92D1ACC5E" ma:contentTypeVersion="3" ma:contentTypeDescription="Create a new document." ma:contentTypeScope="" ma:versionID="f64af9f4abc9330fb61f2e2ebb92a89a">
  <xsd:schema xmlns:xsd="http://www.w3.org/2001/XMLSchema" xmlns:xs="http://www.w3.org/2001/XMLSchema" xmlns:p="http://schemas.microsoft.com/office/2006/metadata/properties" xmlns:ns2="862810a9-b498-4e6c-b13d-0dd5d9563392" targetNamespace="http://schemas.microsoft.com/office/2006/metadata/properties" ma:root="true" ma:fieldsID="5a1b989d6240e48623c4728e853bfcaf" ns2:_="">
    <xsd:import namespace="862810a9-b498-4e6c-b13d-0dd5d956339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2810a9-b498-4e6c-b13d-0dd5d95633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DC5A18-C53A-4222-B8D8-E9C4CA945BF1}">
  <ds:schemaRefs>
    <ds:schemaRef ds:uri="862810a9-b498-4e6c-b13d-0dd5d9563392"/>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2A67BFC7-5649-467B-A7D4-6B3780469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2810a9-b498-4e6c-b13d-0dd5d95633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915B36-CE41-40C9-97B8-D8C137D34E43}">
  <ds:schemaRefs>
    <ds:schemaRef ds:uri="http://schemas.microsoft.com/sharepoint/v3/contenttype/forms"/>
  </ds:schemaRefs>
</ds:datastoreItem>
</file>

<file path=docMetadata/LabelInfo.xml><?xml version="1.0" encoding="utf-8"?>
<clbl:labelList xmlns:clbl="http://schemas.microsoft.com/office/2020/mipLabelMetadata">
  <clbl:label id="{9fe8e0a5-234e-414e-9e26-a63cbcb4ac41}" enabled="0" method="" siteId="{9fe8e0a5-234e-414e-9e26-a63cbcb4ac4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Cover</vt:lpstr>
      <vt:lpstr>Contents</vt:lpstr>
      <vt:lpstr>Calculations &gt;&gt;</vt:lpstr>
      <vt:lpstr>WACC calculator</vt:lpstr>
      <vt:lpstr>Component sheets &gt;&gt;</vt:lpstr>
      <vt:lpstr>Cost of equity</vt:lpstr>
      <vt:lpstr>Cost of debt</vt:lpstr>
      <vt:lpstr>Raw data &gt;&gt;</vt:lpstr>
      <vt:lpstr>OBR forecast 1.7</vt:lpstr>
      <vt:lpstr>Expected loss assumptions</vt:lpstr>
      <vt:lpstr>Cover!Print_Area</vt:lpstr>
      <vt:lpstr>'OBR forecast 1.7'!Print_Area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2024-10-16T17:08:11Z</dcterms:created>
  <dcterms:modified xsi:type="dcterms:W3CDTF">2026-03-23T14:14:07Z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0x010100C71317FCAEBF994A8A04D3B92D1ACC5E</vt:lpwstr>
  </property>
  <property fmtid="{D5CDD505-2E9C-101B-9397-08002B2CF9AE}" pid="3" name="{A44787D4-0540-4523-9961-78E4036D8C6D}">
    <vt:lpwstr>{33A2D091-64D3-4BE4-8DBC-C4E2D2A0A78E}</vt:lpwstr>
  </property>
</Properties>
</file>