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a.sharepoint.com/sites/consumers-and-markets-group/ercp/airport-regulation/project/Heathrow/H8 price control review/Initial Proposals (March 2026)/Consultant reports/"/>
    </mc:Choice>
  </mc:AlternateContent>
  <xr:revisionPtr revIDLastSave="0" documentId="8_{7F064A82-5D1E-419A-97FF-E8D5BA10A6EF}" xr6:coauthVersionLast="47" xr6:coauthVersionMax="47" xr10:uidLastSave="{00000000-0000-0000-0000-000000000000}"/>
  <bookViews>
    <workbookView xWindow="28680" yWindow="-120" windowWidth="25440" windowHeight="15270" firstSheet="1" activeTab="1" xr2:uid="{00000000-000D-0000-FFFF-FFFF00000000}"/>
  </bookViews>
  <sheets>
    <sheet name="Data&gt;&gt;" sheetId="5" r:id="rId1"/>
    <sheet name="Slide 7" sheetId="42" r:id="rId2"/>
    <sheet name="Slide 11" sheetId="4" r:id="rId3"/>
    <sheet name="Slide 12" sheetId="6" r:id="rId4"/>
    <sheet name="Slide 13" sheetId="7" r:id="rId5"/>
    <sheet name="Slide 14" sheetId="8" r:id="rId6"/>
    <sheet name="Slide 15" sheetId="9" r:id="rId7"/>
    <sheet name="Slide 17" sheetId="10" r:id="rId8"/>
    <sheet name="Slide 19" sheetId="11" r:id="rId9"/>
    <sheet name="Slide 21" sheetId="12" r:id="rId10"/>
    <sheet name="Slide 23" sheetId="13" r:id="rId11"/>
    <sheet name="Slide 26" sheetId="14" r:id="rId12"/>
    <sheet name="Slide 27" sheetId="15" r:id="rId13"/>
    <sheet name="Slide 32" sheetId="16" r:id="rId14"/>
    <sheet name="Slide 33" sheetId="17" r:id="rId15"/>
    <sheet name="Slide 34" sheetId="18" r:id="rId16"/>
    <sheet name="Slide 35" sheetId="19" r:id="rId17"/>
    <sheet name="Slide 36" sheetId="20" r:id="rId18"/>
    <sheet name="Slide 37" sheetId="21" r:id="rId19"/>
    <sheet name="Slide 39" sheetId="22" r:id="rId20"/>
    <sheet name="Slide 40" sheetId="23" r:id="rId21"/>
    <sheet name="Slide 42" sheetId="24" r:id="rId22"/>
    <sheet name="Slide 43" sheetId="25" r:id="rId23"/>
    <sheet name="Slide 44" sheetId="26" r:id="rId24"/>
    <sheet name="Slide 47" sheetId="27" r:id="rId25"/>
    <sheet name="Slide 49" sheetId="28" r:id="rId26"/>
    <sheet name="Slide 50" sheetId="29" r:id="rId27"/>
    <sheet name="Slide 51" sheetId="30" r:id="rId28"/>
    <sheet name="Slide 52" sheetId="31" r:id="rId29"/>
    <sheet name="Slide 54" sheetId="32" r:id="rId30"/>
    <sheet name="Slide 55" sheetId="33" r:id="rId31"/>
    <sheet name="Slide 59" sheetId="34" r:id="rId32"/>
    <sheet name="Slide 60" sheetId="35" r:id="rId33"/>
    <sheet name="Slide 61" sheetId="36" r:id="rId34"/>
    <sheet name="Slide 63" sheetId="37" r:id="rId35"/>
    <sheet name="Slide 64" sheetId="38" r:id="rId36"/>
    <sheet name="Slide 65" sheetId="39" r:id="rId37"/>
    <sheet name="Slide 67" sheetId="40" r:id="rId38"/>
    <sheet name="Slide 68" sheetId="41" r:id="rId3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2" l="1" a="1"/>
  <c r="B6" i="42" s="1"/>
  <c r="H19" i="4"/>
  <c r="H20" i="4" s="1"/>
  <c r="B6" i="41" a="1"/>
  <c r="B6" i="41" s="1"/>
  <c r="B6" i="40" a="1"/>
  <c r="B6" i="40" s="1"/>
  <c r="F26" i="39"/>
  <c r="B6" i="39" a="1"/>
  <c r="B6" i="39" s="1"/>
  <c r="B6" i="38" a="1"/>
  <c r="B6" i="38" s="1"/>
  <c r="B6" i="37" a="1"/>
  <c r="B6" i="37" s="1"/>
  <c r="B6" i="36" a="1"/>
  <c r="B6" i="36" s="1"/>
  <c r="B6" i="35" a="1"/>
  <c r="B6" i="35" s="1"/>
  <c r="B6" i="34" l="1" a="1"/>
  <c r="B6" i="34" s="1"/>
  <c r="B6" i="33" a="1"/>
  <c r="B6" i="33" s="1"/>
  <c r="B6" i="32" a="1"/>
  <c r="B6" i="32" s="1"/>
  <c r="B6" i="31" a="1"/>
  <c r="B6" i="31" s="1"/>
  <c r="B6" i="30" a="1"/>
  <c r="B6" i="30" s="1"/>
  <c r="B6" i="29" a="1"/>
  <c r="B6" i="29" s="1"/>
  <c r="B6" i="28" a="1"/>
  <c r="B6" i="28" s="1"/>
  <c r="B6" i="27" a="1"/>
  <c r="B6" i="27" s="1"/>
  <c r="B6" i="26" a="1"/>
  <c r="B6" i="26" s="1"/>
  <c r="B6" i="25" l="1" a="1"/>
  <c r="B6" i="25" s="1"/>
  <c r="B6" i="24" l="1" a="1"/>
  <c r="B6" i="24" s="1"/>
  <c r="B6" i="23" a="1"/>
  <c r="B6" i="23" s="1"/>
  <c r="D16" i="22"/>
  <c r="D17" i="22" s="1"/>
  <c r="D18" i="22" s="1"/>
  <c r="D19" i="22" s="1"/>
  <c r="D20" i="22" s="1"/>
  <c r="D15" i="22"/>
  <c r="B6" i="22" a="1"/>
  <c r="B6" i="22" s="1"/>
  <c r="D16" i="21"/>
  <c r="D17" i="21" s="1"/>
  <c r="D18" i="21" s="1"/>
  <c r="D19" i="21" s="1"/>
  <c r="D20" i="21" s="1"/>
  <c r="D15" i="21"/>
  <c r="B6" i="21" a="1"/>
  <c r="B6" i="21" s="1"/>
  <c r="D24" i="20"/>
  <c r="D25" i="20" s="1"/>
  <c r="D26" i="20" s="1"/>
  <c r="D27" i="20" s="1"/>
  <c r="D28" i="20" s="1"/>
  <c r="D29" i="20" s="1"/>
  <c r="D30" i="20" s="1"/>
  <c r="D15" i="20"/>
  <c r="D16" i="20" s="1"/>
  <c r="D17" i="20" s="1"/>
  <c r="D18" i="20" s="1"/>
  <c r="D19" i="20" s="1"/>
  <c r="D20" i="20" s="1"/>
  <c r="D21" i="20" s="1"/>
  <c r="D22" i="20" s="1"/>
  <c r="D23" i="20" s="1"/>
  <c r="B6" i="20" a="1"/>
  <c r="B6" i="20" s="1"/>
  <c r="B6" i="19" a="1"/>
  <c r="B6" i="19" s="1"/>
  <c r="B6" i="18" a="1"/>
  <c r="B6" i="18" s="1"/>
  <c r="B6" i="17" l="1" a="1"/>
  <c r="B6" i="17" s="1"/>
  <c r="B6" i="16" l="1" a="1"/>
  <c r="B6" i="16" s="1"/>
  <c r="B6" i="15" a="1"/>
  <c r="B6" i="15" s="1"/>
  <c r="B6" i="14" a="1"/>
  <c r="B6" i="14" s="1"/>
  <c r="B6" i="13" a="1"/>
  <c r="B6" i="13" s="1"/>
  <c r="B6" i="12" a="1"/>
  <c r="B6" i="12" s="1"/>
  <c r="B6" i="11" a="1"/>
  <c r="B6" i="11" s="1"/>
  <c r="B6" i="10" a="1"/>
  <c r="B6" i="10" s="1"/>
  <c r="D15" i="9"/>
  <c r="D16" i="9" s="1"/>
  <c r="D17" i="9" s="1"/>
  <c r="D18" i="9" s="1"/>
  <c r="D19" i="9" s="1"/>
  <c r="D20" i="9" s="1"/>
  <c r="D21" i="9" s="1"/>
  <c r="D22" i="9" s="1"/>
  <c r="D23" i="9" s="1"/>
  <c r="B6" i="9" a="1"/>
  <c r="B6" i="9" s="1"/>
  <c r="D23" i="8"/>
  <c r="D15" i="8"/>
  <c r="D16" i="8" s="1"/>
  <c r="D17" i="8" s="1"/>
  <c r="D18" i="8" s="1"/>
  <c r="D19" i="8" s="1"/>
  <c r="D20" i="8" s="1"/>
  <c r="D21" i="8" s="1"/>
  <c r="D22" i="8" s="1"/>
  <c r="B6" i="8" a="1"/>
  <c r="B6" i="8" s="1"/>
  <c r="D15" i="7" l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B6" i="7" a="1"/>
  <c r="B6" i="7" s="1"/>
  <c r="B6" i="6" l="1" a="1"/>
  <c r="B6" i="6" s="1"/>
  <c r="B6" i="4" a="1"/>
  <c r="B6" i="4" s="1"/>
  <c r="B8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<sst xmlns="http://schemas.openxmlformats.org/spreadsheetml/2006/main" count="388" uniqueCount="176">
  <si>
    <t>H8 Traffic Review - Phase 2 Report - V11.0 (SENT) 18Mar</t>
  </si>
  <si>
    <t>Heathrow Airport – Annual Passengers 2024-2031 Passenger Forecast (m)</t>
  </si>
  <si>
    <t>Source</t>
  </si>
  <si>
    <t>CAA Airport Statistics, HAL, Airlines, Steer analysis</t>
  </si>
  <si>
    <t>Steer</t>
  </si>
  <si>
    <t>HAL P50 BP</t>
  </si>
  <si>
    <t>Airlines Base Case</t>
  </si>
  <si>
    <t>END</t>
  </si>
  <si>
    <t>Chart</t>
  </si>
  <si>
    <t>HAL, CAA Passenger Survey, Steer</t>
  </si>
  <si>
    <t>HAL</t>
  </si>
  <si>
    <t>Heathrow Airport – Market Mix, 2024</t>
  </si>
  <si>
    <t>Domestic</t>
  </si>
  <si>
    <t>International</t>
  </si>
  <si>
    <t>CAA Passenger Survey</t>
  </si>
  <si>
    <t>Heathrow Airport – Journey Type, 2024</t>
  </si>
  <si>
    <t>Origin/Destination</t>
  </si>
  <si>
    <t>Connecting</t>
  </si>
  <si>
    <t>Heathrow Airport – Journey Purpose (O/D Passengers), 2024</t>
  </si>
  <si>
    <t>Business</t>
  </si>
  <si>
    <t>Leisure</t>
  </si>
  <si>
    <t>Heathrow Airport – Monthly Passengers</t>
  </si>
  <si>
    <t>2019/20</t>
  </si>
  <si>
    <t>2023/24</t>
  </si>
  <si>
    <t>2024/25</t>
  </si>
  <si>
    <t>2025/26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</si>
  <si>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</si>
  <si>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</si>
  <si>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</si>
  <si>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</si>
  <si>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</si>
  <si>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</si>
  <si>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</si>
  <si>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</si>
  <si>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</si>
  <si>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</si>
  <si>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</si>
  <si>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</si>
  <si>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Heathrow Airport – Hourly Runway Slot Capacity (daytime), summer 2025 versus. Summer 2013</t>
  </si>
  <si>
    <t>ACL</t>
  </si>
  <si>
    <t>Hour</t>
  </si>
  <si>
    <t>summer 2013</t>
  </si>
  <si>
    <t>summer 2025</t>
  </si>
  <si>
    <t xml:space="preserve">Heathrow Airport – Annual PATMs </t>
  </si>
  <si>
    <t>CAA</t>
  </si>
  <si>
    <t>PATM (Historical)</t>
  </si>
  <si>
    <t>Heathrow Airport – Passengers/PATM</t>
  </si>
  <si>
    <t>Pax/ATM</t>
  </si>
  <si>
    <t>HAL 2025 BP – 2024A – 2031 Forecast Passengers (m)</t>
  </si>
  <si>
    <t>HAL P50</t>
  </si>
  <si>
    <t>HAL P30</t>
  </si>
  <si>
    <t>HAL P70</t>
  </si>
  <si>
    <t>HAL 2025 BP: Forecast Assumptions</t>
  </si>
  <si>
    <t>PATM Thousands</t>
  </si>
  <si>
    <t>Seats/PATM Avg.</t>
  </si>
  <si>
    <t>LF % Avg.</t>
  </si>
  <si>
    <t xml:space="preserve">Airlines – 2024A – 2031 Forecast Passengers (m)	</t>
  </si>
  <si>
    <t>Airlines</t>
  </si>
  <si>
    <t>Airlines Base</t>
  </si>
  <si>
    <t xml:space="preserve">Airlines High </t>
  </si>
  <si>
    <t>Airlines Low</t>
  </si>
  <si>
    <t>Airlines: Forecast Assumptions</t>
  </si>
  <si>
    <t>Shock Factor – 2010 Shock Example Passengers</t>
  </si>
  <si>
    <t>HAL/Steer Calcs</t>
  </si>
  <si>
    <t>Actuals</t>
  </si>
  <si>
    <t>Shock Impact Delta Calculations</t>
  </si>
  <si>
    <t>Shock Factor – 1991 to 2024 Period</t>
  </si>
  <si>
    <t>Shocks</t>
  </si>
  <si>
    <t>Real GDP % growth assumptions (O/D traffic)</t>
  </si>
  <si>
    <t>IMF/Steer</t>
  </si>
  <si>
    <t>UK</t>
  </si>
  <si>
    <t>Western Europe</t>
  </si>
  <si>
    <t>North America</t>
  </si>
  <si>
    <t>Rest of World</t>
  </si>
  <si>
    <t xml:space="preserve">Real air fares assumptions (O/D traffic) Real air fares index (2022 = 100)	</t>
  </si>
  <si>
    <t>Index (2022 = 100)</t>
  </si>
  <si>
    <t>YoY%</t>
  </si>
  <si>
    <t>2024 (actual)</t>
  </si>
  <si>
    <t>H8 2027</t>
  </si>
  <si>
    <t>H8 2028</t>
  </si>
  <si>
    <t xml:space="preserve"> H8 2029</t>
  </si>
  <si>
    <t>H8 2030</t>
  </si>
  <si>
    <t>H8 2031</t>
  </si>
  <si>
    <t>Growth of connecting passenger traffic at selected European airports Transfers growth index (2005 = 100)</t>
  </si>
  <si>
    <t>London</t>
  </si>
  <si>
    <t>Amsterdam</t>
  </si>
  <si>
    <t>Munich</t>
  </si>
  <si>
    <t>Zurich</t>
  </si>
  <si>
    <t>Vienna</t>
  </si>
  <si>
    <t>World zone market share at Heathrow  Airport – Historical % and forecast evolution</t>
  </si>
  <si>
    <t>IMF, CAA Airport Statistics, HAL, Steer analysis</t>
  </si>
  <si>
    <t>Europe</t>
  </si>
  <si>
    <t>Africa</t>
  </si>
  <si>
    <t>Latin America</t>
  </si>
  <si>
    <t>Middle East</t>
  </si>
  <si>
    <t>Asia Pacific</t>
  </si>
  <si>
    <t>CAA - Steer</t>
  </si>
  <si>
    <t>Heathrow Airport - Average Seats per Passenger ATM</t>
  </si>
  <si>
    <t>Seats/PATM</t>
  </si>
  <si>
    <t>Heathrow Airport % Load Factors – Forecast evolution</t>
  </si>
  <si>
    <t>Avg. LF %</t>
  </si>
  <si>
    <t xml:space="preserve">Heathrow Airport – Annual ATMs </t>
  </si>
  <si>
    <t>CAP</t>
  </si>
  <si>
    <t>PATMs</t>
  </si>
  <si>
    <t>Cargo</t>
  </si>
  <si>
    <t>Other/Cancellations</t>
  </si>
  <si>
    <t>London Airports – Annual Passengers (Unconstrained Demand), 2024 – 2031 Passengers (m)</t>
  </si>
  <si>
    <t>Heathrow demand</t>
  </si>
  <si>
    <t>Other London (6)* demand</t>
  </si>
  <si>
    <t>Heathrow Airport – Annual Passengers (Throughput), 2024 – 2031 Passengers (m)</t>
  </si>
  <si>
    <t>Steer Throughput Forecast</t>
  </si>
  <si>
    <t xml:space="preserve">Unconstrained Demand Growth Forecast </t>
  </si>
  <si>
    <t>Heathrow Airport – Annual Passengers (Throughput), 2019 – 2031, by world zone Passengers (m)</t>
  </si>
  <si>
    <t>CAA Airport Statistics, HAL,  Steer analysis</t>
  </si>
  <si>
    <t>Total</t>
  </si>
  <si>
    <t>2024-2031 Passenger Forecast Millions</t>
  </si>
  <si>
    <t>HAL, Airlines, Steer Analysis</t>
  </si>
  <si>
    <t>Passenger ATMs Thousands</t>
  </si>
  <si>
    <t>Average Seats/PATM</t>
  </si>
  <si>
    <t>Airlines High</t>
  </si>
  <si>
    <t>Average Load Factors</t>
  </si>
  <si>
    <t>Average Pax/PATM</t>
  </si>
  <si>
    <t>2024-2031 Passenger Forecast – Steer High/Low/Base Millions</t>
  </si>
  <si>
    <t>Base</t>
  </si>
  <si>
    <t>Low</t>
  </si>
  <si>
    <t>High</t>
  </si>
  <si>
    <t>Steer Traffic Forecasts Scenarios</t>
  </si>
  <si>
    <t>London airports  - Total passenger traffic, 2005 – 2024 Passengers (m)</t>
  </si>
  <si>
    <t>CAA Statistics, airport websites</t>
  </si>
  <si>
    <t>Year</t>
  </si>
  <si>
    <t>Heathrow</t>
  </si>
  <si>
    <t>Gatwick</t>
  </si>
  <si>
    <t>Stansted</t>
  </si>
  <si>
    <t>Luton</t>
  </si>
  <si>
    <t>City</t>
  </si>
  <si>
    <t>Southend</t>
  </si>
  <si>
    <t>% growth evolution of London airports  - Total passenger traffic, 2000 – 2024 Evolution Index (2000 = 100)</t>
  </si>
  <si>
    <t>CAA Airport Statistics, IMF WEO, Steer analysis</t>
  </si>
  <si>
    <t>London airports  - Origin/Destination passenger traffic, 2000 – 2024 Passengers (m)</t>
  </si>
  <si>
    <t>CAA Airport Statistics, CAA Passenger Survey, Steer analysis</t>
  </si>
  <si>
    <t>Heathrow O/D</t>
  </si>
  <si>
    <t>Other London airports O/D</t>
  </si>
  <si>
    <t>Heathrow as % of London O/D</t>
  </si>
  <si>
    <t xml:space="preserve">London airports  - Transfer passenger traffic, 2000 – 2024 Passengers (m)	</t>
  </si>
  <si>
    <t>Heathrow Airport % share of key global connecting traffic flows, 2024, % of pax connecting via hub airport</t>
  </si>
  <si>
    <t>OAG Traffic Analyser, Steer analysis</t>
  </si>
  <si>
    <t>Western Europe - North America</t>
  </si>
  <si>
    <t>South Asia - North America</t>
  </si>
  <si>
    <t>Middle East - North America</t>
  </si>
  <si>
    <t>North Africa - North America</t>
  </si>
  <si>
    <t>CEE Europe - North America</t>
  </si>
  <si>
    <t>Western Europe - Western Europe</t>
  </si>
  <si>
    <t>Western Europe - South Asia</t>
  </si>
  <si>
    <t>Western Europe - NE Asia</t>
  </si>
  <si>
    <t>Western Europe - CEE Europe</t>
  </si>
  <si>
    <t>Western Europe - South East Asia</t>
  </si>
  <si>
    <t>Western Europe - North Africa</t>
  </si>
  <si>
    <t>Heathrow Airport – Airline seat mix %, 2024</t>
  </si>
  <si>
    <t>OAG Schedules, Steer analysis</t>
  </si>
  <si>
    <t>BA</t>
  </si>
  <si>
    <t>Virgin</t>
  </si>
  <si>
    <t>Lufthansa Group</t>
  </si>
  <si>
    <t>Emirates/Etihad/Qatar</t>
  </si>
  <si>
    <t>American Airlines</t>
  </si>
  <si>
    <t>United</t>
  </si>
  <si>
    <t>Aer Lingus</t>
  </si>
  <si>
    <t>SAS</t>
  </si>
  <si>
    <t>Delta</t>
  </si>
  <si>
    <t>Iberia</t>
  </si>
  <si>
    <t>Others</t>
  </si>
  <si>
    <t xml:space="preserve">Heathrow Airport – Passengers by destination (world zone), 2005 - 2024 Passengers (m)	</t>
  </si>
  <si>
    <t>Asia / Pacific</t>
  </si>
  <si>
    <t xml:space="preserve">Heathrow Airport – Passengers by destination (world zone, aggregated), 2005 – 2024 % of LHR Passengers	</t>
  </si>
  <si>
    <t>HAL, Steer</t>
  </si>
  <si>
    <t>Short Haul</t>
  </si>
  <si>
    <t>Long Haul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</si>
</sst>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Red]&quot;E: &quot;#,##0;[Red]&quot;E: &quot;\-#,##0;[Blue]&quot;OK&quot;"/>
    <numFmt numFmtId="165" formatCode="#,##0.0%;[Red]\(#,##0.0%\);\-"/>
    <numFmt numFmtId="166" formatCode="#,##0;[Red]\(#,##0\);\-"/>
    <numFmt numFmtId="167" formatCode="#,##0;\(#,##0\);\-"/>
    <numFmt numFmtId="168" formatCode="#,##0.0"/>
    <numFmt numFmtId="169" formatCode="0.0%"/>
  </numFmts>
  <fonts count="34" x14ac:knownFonts="1">
    <font>
      <sz val="10"/>
      <color theme="1"/>
      <name val="Aptos"/>
      <family val="2"/>
      <scheme val="minor"/>
    </font>
    <font>
      <sz val="10"/>
      <name val="Calibri"/>
      <family val="2"/>
    </font>
    <font>
      <sz val="11"/>
      <color theme="1"/>
      <name val="Aptos"/>
      <family val="2"/>
      <scheme val="minor"/>
    </font>
    <font>
      <sz val="18"/>
      <color theme="3"/>
      <name val="Aptos"/>
      <family val="2"/>
      <scheme val="major"/>
    </font>
    <font>
      <b/>
      <sz val="15"/>
      <color theme="3"/>
      <name val="Aptos"/>
      <family val="2"/>
      <scheme val="minor"/>
    </font>
    <font>
      <b/>
      <sz val="13"/>
      <color theme="3"/>
      <name val="Aptos"/>
      <family val="2"/>
      <scheme val="minor"/>
    </font>
    <font>
      <b/>
      <sz val="11"/>
      <color theme="3"/>
      <name val="Aptos"/>
      <family val="2"/>
      <scheme val="minor"/>
    </font>
    <font>
      <sz val="11"/>
      <color rgb="FF3F3F76"/>
      <name val="Aptos"/>
      <family val="2"/>
      <scheme val="minor"/>
    </font>
    <font>
      <b/>
      <sz val="11"/>
      <color rgb="FF3F3F3F"/>
      <name val="Aptos"/>
      <family val="2"/>
      <scheme val="minor"/>
    </font>
    <font>
      <b/>
      <sz val="11"/>
      <color rgb="FFFA7D00"/>
      <name val="Aptos"/>
      <family val="2"/>
      <scheme val="minor"/>
    </font>
    <font>
      <sz val="11"/>
      <color rgb="FFFA7D00"/>
      <name val="Aptos"/>
      <family val="2"/>
      <scheme val="minor"/>
    </font>
    <font>
      <b/>
      <sz val="11"/>
      <color theme="0"/>
      <name val="Aptos"/>
      <family val="2"/>
      <scheme val="minor"/>
    </font>
    <font>
      <sz val="11"/>
      <color rgb="FFFF0000"/>
      <name val="Aptos"/>
      <family val="2"/>
      <scheme val="minor"/>
    </font>
    <font>
      <i/>
      <sz val="11"/>
      <color rgb="FF7F7F7F"/>
      <name val="Aptos"/>
      <family val="2"/>
      <scheme val="minor"/>
    </font>
    <font>
      <b/>
      <sz val="11"/>
      <color theme="1"/>
      <name val="Aptos"/>
      <family val="2"/>
      <scheme val="minor"/>
    </font>
    <font>
      <sz val="10"/>
      <color rgb="FF9C0006"/>
      <name val="Calibri"/>
      <family val="2"/>
    </font>
    <font>
      <sz val="10"/>
      <color rgb="FF006100"/>
      <name val="Calibri"/>
      <family val="2"/>
    </font>
    <font>
      <sz val="10"/>
      <color rgb="FF9C5700"/>
      <name val="Calibri"/>
      <family val="2"/>
    </font>
    <font>
      <sz val="10"/>
      <name val="Aptos"/>
      <family val="2"/>
      <scheme val="minor"/>
    </font>
    <font>
      <b/>
      <sz val="18"/>
      <color theme="1"/>
      <name val="Aptos"/>
      <family val="2"/>
      <scheme val="major"/>
    </font>
    <font>
      <b/>
      <sz val="14"/>
      <color theme="1"/>
      <name val="Aptos"/>
      <family val="2"/>
      <scheme val="major"/>
    </font>
    <font>
      <b/>
      <sz val="13"/>
      <color theme="0"/>
      <name val="Aptos"/>
      <family val="2"/>
      <scheme val="major"/>
    </font>
    <font>
      <b/>
      <sz val="12"/>
      <name val="Aptos"/>
      <family val="2"/>
      <scheme val="major"/>
    </font>
    <font>
      <b/>
      <sz val="11"/>
      <name val="Aptos"/>
      <family val="2"/>
      <scheme val="major"/>
    </font>
    <font>
      <b/>
      <sz val="10"/>
      <name val="Aptos"/>
      <family val="2"/>
      <scheme val="minor"/>
    </font>
    <font>
      <sz val="10"/>
      <color theme="0" tint="-0.499984740745262"/>
      <name val="Aptos"/>
      <family val="2"/>
      <scheme val="minor"/>
    </font>
    <font>
      <sz val="10"/>
      <color rgb="FFC03200"/>
      <name val="Aptos"/>
      <family val="2"/>
      <scheme val="minor"/>
    </font>
    <font>
      <i/>
      <sz val="10"/>
      <color rgb="FF0073E3"/>
      <name val="Aptos"/>
      <family val="2"/>
      <scheme val="minor"/>
    </font>
    <font>
      <b/>
      <sz val="10"/>
      <color theme="0"/>
      <name val="Aptos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i/>
      <sz val="10"/>
      <color theme="9"/>
      <name val="Aptos"/>
      <family val="2"/>
      <scheme val="minor"/>
    </font>
    <font>
      <b/>
      <sz val="10"/>
      <color theme="1"/>
      <name val="Aptos"/>
      <family val="2"/>
      <scheme val="minor"/>
    </font>
    <font>
      <sz val="10"/>
      <color rgb="FF161B21"/>
      <name val="Aptos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009DC8"/>
        <bgColor indexed="64"/>
      </patternFill>
    </fill>
    <fill>
      <patternFill patternType="solid">
        <fgColor rgb="FFFEEAD3"/>
        <bgColor indexed="64"/>
      </patternFill>
    </fill>
    <fill>
      <patternFill patternType="solid">
        <fgColor rgb="FFBFF1FF"/>
        <bgColor indexed="64"/>
      </patternFill>
    </fill>
    <fill>
      <patternFill patternType="solid">
        <fgColor rgb="FFFBC080"/>
        <bgColor indexed="64"/>
      </patternFill>
    </fill>
    <fill>
      <patternFill patternType="solid">
        <fgColor rgb="FF0073E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D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rgb="FF009DC8"/>
      </left>
      <right style="thin">
        <color rgb="FF009DC8"/>
      </right>
      <top style="thin">
        <color rgb="FF009DC8"/>
      </top>
      <bottom style="thin">
        <color rgb="FF009DC8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00B0DF"/>
      </left>
      <right style="thin">
        <color rgb="FF00B0DF"/>
      </right>
      <top style="thin">
        <color rgb="FF00B0DF"/>
      </top>
      <bottom style="thin">
        <color rgb="FF00B0DF"/>
      </bottom>
      <diagonal/>
    </border>
  </borders>
  <cellStyleXfs count="54">
    <xf numFmtId="0" fontId="0" fillId="0" borderId="0"/>
    <xf numFmtId="0" fontId="21" fillId="2" borderId="0" applyProtection="0">
      <alignment vertical="center"/>
    </xf>
    <xf numFmtId="0" fontId="27" fillId="0" borderId="0">
      <alignment vertical="center"/>
    </xf>
    <xf numFmtId="164" fontId="18" fillId="0" borderId="0">
      <alignment horizontal="center" vertical="center"/>
    </xf>
    <xf numFmtId="166" fontId="18" fillId="14" borderId="2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2" fillId="11" borderId="0">
      <alignment vertical="center"/>
    </xf>
    <xf numFmtId="0" fontId="23" fillId="0" borderId="6">
      <alignment vertical="center"/>
    </xf>
    <xf numFmtId="0" fontId="23" fillId="0" borderId="1">
      <alignment vertical="center"/>
    </xf>
    <xf numFmtId="15" fontId="1" fillId="3" borderId="3">
      <alignment vertical="center"/>
    </xf>
    <xf numFmtId="17" fontId="18" fillId="12" borderId="2">
      <alignment vertical="center"/>
    </xf>
    <xf numFmtId="166" fontId="18" fillId="12" borderId="2">
      <alignment vertical="center"/>
    </xf>
    <xf numFmtId="165" fontId="18" fillId="12" borderId="2">
      <alignment vertical="center"/>
    </xf>
    <xf numFmtId="0" fontId="18" fillId="12" borderId="2">
      <alignment vertical="center"/>
    </xf>
    <xf numFmtId="0" fontId="18" fillId="12" borderId="5">
      <alignment vertical="center"/>
    </xf>
    <xf numFmtId="15" fontId="18" fillId="13" borderId="2">
      <alignment vertical="center"/>
    </xf>
    <xf numFmtId="17" fontId="18" fillId="13" borderId="2">
      <alignment vertical="center"/>
    </xf>
    <xf numFmtId="166" fontId="18" fillId="13" borderId="2">
      <alignment vertical="center"/>
    </xf>
    <xf numFmtId="165" fontId="18" fillId="13" borderId="2">
      <alignment vertical="center"/>
    </xf>
    <xf numFmtId="0" fontId="18" fillId="13" borderId="2">
      <alignment vertical="center"/>
    </xf>
    <xf numFmtId="0" fontId="18" fillId="13" borderId="2">
      <alignment vertical="center"/>
    </xf>
    <xf numFmtId="15" fontId="18" fillId="14" borderId="3">
      <alignment vertical="center"/>
    </xf>
    <xf numFmtId="17" fontId="18" fillId="14" borderId="2">
      <alignment vertical="center"/>
    </xf>
    <xf numFmtId="165" fontId="18" fillId="14" borderId="2">
      <alignment vertical="center"/>
    </xf>
    <xf numFmtId="0" fontId="18" fillId="14" borderId="2">
      <alignment vertical="center"/>
    </xf>
    <xf numFmtId="0" fontId="18" fillId="14" borderId="2">
      <alignment vertical="center"/>
    </xf>
    <xf numFmtId="15" fontId="18" fillId="0" borderId="17">
      <alignment vertical="center"/>
    </xf>
    <xf numFmtId="17" fontId="18" fillId="0" borderId="4">
      <alignment vertical="center"/>
    </xf>
    <xf numFmtId="166" fontId="18" fillId="0" borderId="17">
      <alignment vertical="center"/>
    </xf>
    <xf numFmtId="165" fontId="18" fillId="0" borderId="17">
      <alignment vertical="center"/>
    </xf>
    <xf numFmtId="166" fontId="24" fillId="0" borderId="15">
      <alignment vertical="center"/>
    </xf>
    <xf numFmtId="165" fontId="24" fillId="0" borderId="16">
      <alignment vertical="center"/>
    </xf>
    <xf numFmtId="167" fontId="25" fillId="0" borderId="0">
      <alignment horizontal="left" vertical="center"/>
    </xf>
    <xf numFmtId="0" fontId="26" fillId="0" borderId="0">
      <alignment vertical="center"/>
    </xf>
    <xf numFmtId="0" fontId="18" fillId="11" borderId="0">
      <alignment vertical="center"/>
    </xf>
    <xf numFmtId="0" fontId="28" fillId="15" borderId="0">
      <alignment vertical="center"/>
    </xf>
    <xf numFmtId="0" fontId="3" fillId="0" borderId="0" applyNumberFormat="0" applyFill="0" applyBorder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5" fillId="5" borderId="0" applyNumberFormat="0" applyBorder="0" applyAlignment="0" applyProtection="0"/>
    <xf numFmtId="0" fontId="17" fillId="6" borderId="0" applyNumberFormat="0" applyBorder="0" applyAlignment="0" applyProtection="0"/>
    <xf numFmtId="0" fontId="7" fillId="7" borderId="9" applyNumberFormat="0" applyAlignment="0" applyProtection="0"/>
    <xf numFmtId="0" fontId="8" fillId="8" borderId="10" applyNumberFormat="0" applyAlignment="0" applyProtection="0"/>
    <xf numFmtId="0" fontId="9" fillId="8" borderId="9" applyNumberFormat="0" applyAlignment="0" applyProtection="0"/>
    <xf numFmtId="0" fontId="10" fillId="0" borderId="11" applyNumberFormat="0" applyFill="0" applyAlignment="0" applyProtection="0"/>
    <xf numFmtId="0" fontId="11" fillId="9" borderId="12" applyNumberFormat="0" applyAlignment="0" applyProtection="0"/>
    <xf numFmtId="0" fontId="12" fillId="0" borderId="0" applyNumberFormat="0" applyFill="0" applyBorder="0" applyAlignment="0" applyProtection="0"/>
    <xf numFmtId="0" fontId="2" fillId="10" borderId="13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</cellStyleXfs>
  <cellXfs count="32">
    <xf numFmtId="0" fontId="0" fillId="0" borderId="0" xfId="0"/>
    <xf numFmtId="0" fontId="21" fillId="2" borderId="0" xfId="1">
      <alignment vertical="center"/>
    </xf>
    <xf numFmtId="0" fontId="19" fillId="0" borderId="0" xfId="5">
      <alignment vertical="center"/>
    </xf>
    <xf numFmtId="0" fontId="22" fillId="16" borderId="0" xfId="7" applyFill="1">
      <alignment vertical="center"/>
    </xf>
    <xf numFmtId="0" fontId="23" fillId="0" borderId="1" xfId="9">
      <alignment vertical="center"/>
    </xf>
    <xf numFmtId="0" fontId="27" fillId="0" borderId="0" xfId="2">
      <alignment vertical="center"/>
    </xf>
    <xf numFmtId="166" fontId="18" fillId="12" borderId="2" xfId="12">
      <alignment vertical="center"/>
    </xf>
    <xf numFmtId="0" fontId="29" fillId="17" borderId="18" xfId="0" applyFont="1" applyFill="1" applyBorder="1"/>
    <xf numFmtId="0" fontId="29" fillId="17" borderId="19" xfId="0" applyFont="1" applyFill="1" applyBorder="1"/>
    <xf numFmtId="0" fontId="29" fillId="17" borderId="20" xfId="0" applyFont="1" applyFill="1" applyBorder="1"/>
    <xf numFmtId="0" fontId="30" fillId="18" borderId="21" xfId="0" applyFont="1" applyFill="1" applyBorder="1"/>
    <xf numFmtId="0" fontId="31" fillId="0" borderId="0" xfId="2" applyFont="1">
      <alignment vertical="center"/>
    </xf>
    <xf numFmtId="4" fontId="18" fillId="12" borderId="2" xfId="12" applyNumberFormat="1">
      <alignment vertical="center"/>
    </xf>
    <xf numFmtId="168" fontId="18" fillId="12" borderId="2" xfId="12" applyNumberFormat="1">
      <alignment vertical="center"/>
    </xf>
    <xf numFmtId="9" fontId="18" fillId="12" borderId="2" xfId="12" applyNumberFormat="1">
      <alignment vertical="center"/>
    </xf>
    <xf numFmtId="169" fontId="18" fillId="12" borderId="2" xfId="12" applyNumberFormat="1">
      <alignment vertical="center"/>
    </xf>
    <xf numFmtId="0" fontId="30" fillId="18" borderId="21" xfId="0" applyFont="1" applyFill="1" applyBorder="1" applyAlignment="1">
      <alignment horizontal="left" vertical="center"/>
    </xf>
    <xf numFmtId="165" fontId="18" fillId="12" borderId="2" xfId="13">
      <alignment vertical="center"/>
    </xf>
    <xf numFmtId="0" fontId="30" fillId="18" borderId="21" xfId="0" applyFont="1" applyFill="1" applyBorder="1" applyAlignment="1">
      <alignment horizontal="left"/>
    </xf>
    <xf numFmtId="166" fontId="18" fillId="14" borderId="2" xfId="4">
      <alignment vertical="center"/>
    </xf>
    <xf numFmtId="169" fontId="18" fillId="14" borderId="2" xfId="4" applyNumberFormat="1">
      <alignment vertical="center"/>
    </xf>
    <xf numFmtId="0" fontId="29" fillId="17" borderId="19" xfId="12" applyNumberFormat="1" applyFont="1" applyFill="1" applyBorder="1">
      <alignment vertical="center"/>
    </xf>
    <xf numFmtId="166" fontId="24" fillId="0" borderId="15" xfId="31">
      <alignment vertical="center"/>
    </xf>
    <xf numFmtId="4" fontId="24" fillId="0" borderId="15" xfId="31" applyNumberFormat="1">
      <alignment vertical="center"/>
    </xf>
    <xf numFmtId="3" fontId="18" fillId="12" borderId="2" xfId="12" applyNumberFormat="1">
      <alignment vertical="center"/>
    </xf>
    <xf numFmtId="4" fontId="0" fillId="0" borderId="0" xfId="0" applyNumberFormat="1"/>
    <xf numFmtId="166" fontId="0" fillId="0" borderId="0" xfId="0" applyNumberFormat="1"/>
    <xf numFmtId="165" fontId="0" fillId="0" borderId="0" xfId="0" applyNumberFormat="1"/>
    <xf numFmtId="165" fontId="29" fillId="17" borderId="19" xfId="0" applyNumberFormat="1" applyFont="1" applyFill="1" applyBorder="1"/>
    <xf numFmtId="165" fontId="18" fillId="12" borderId="2" xfId="12" applyNumberFormat="1">
      <alignment vertical="center"/>
    </xf>
    <xf numFmtId="0" fontId="32" fillId="0" borderId="0" xfId="0" applyFont="1"/>
    <xf numFmtId="0" fontId="33" fillId="0" borderId="0" xfId="0" applyFont="1"/>
  </cellXfs>
  <cellStyles count="54">
    <cellStyle name="A1.Title1" xfId="5" xr:uid="{00000000-0005-0000-0000-000000000000}"/>
    <cellStyle name="A1.Title2" xfId="6" xr:uid="{00000000-0005-0000-0000-000001000000}"/>
    <cellStyle name="A2.Heading1" xfId="1" xr:uid="{00000000-0005-0000-0000-000002000000}"/>
    <cellStyle name="A2.Heading2" xfId="7" xr:uid="{00000000-0005-0000-0000-000003000000}"/>
    <cellStyle name="A2.Heading3" xfId="8" xr:uid="{00000000-0005-0000-0000-000004000000}"/>
    <cellStyle name="A2.Heading4" xfId="9" xr:uid="{00000000-0005-0000-0000-000005000000}"/>
    <cellStyle name="B1.dateDD-MMM-YY" xfId="10" xr:uid="{00000000-0005-0000-0000-000006000000}"/>
    <cellStyle name="B1.dateMMM-YY" xfId="11" xr:uid="{00000000-0005-0000-0000-000007000000}"/>
    <cellStyle name="B1.general" xfId="12" xr:uid="{00000000-0005-0000-0000-000008000000}"/>
    <cellStyle name="B1.percentage" xfId="13" xr:uid="{00000000-0005-0000-0000-000009000000}"/>
    <cellStyle name="B1.text" xfId="14" xr:uid="{00000000-0005-0000-0000-00000A000000}"/>
    <cellStyle name="B1.textgrid" xfId="15" xr:uid="{00000000-0005-0000-0000-00000B000000}"/>
    <cellStyle name="B2.dateDD-MMM-YY" xfId="16" xr:uid="{00000000-0005-0000-0000-00000C000000}"/>
    <cellStyle name="B2.dateMMM-YY" xfId="17" xr:uid="{00000000-0005-0000-0000-00000D000000}"/>
    <cellStyle name="B2.general" xfId="18" xr:uid="{00000000-0005-0000-0000-00000E000000}"/>
    <cellStyle name="B2.percentage" xfId="19" xr:uid="{00000000-0005-0000-0000-00000F000000}"/>
    <cellStyle name="B2.text" xfId="20" xr:uid="{00000000-0005-0000-0000-000010000000}"/>
    <cellStyle name="B2.textgrid" xfId="21" xr:uid="{00000000-0005-0000-0000-000011000000}"/>
    <cellStyle name="B4.dateDD-MMM-YY" xfId="22" xr:uid="{00000000-0005-0000-0000-000012000000}"/>
    <cellStyle name="B4.dateMMM-YY" xfId="23" xr:uid="{00000000-0005-0000-0000-000013000000}"/>
    <cellStyle name="B4.general" xfId="4" xr:uid="{00000000-0005-0000-0000-000014000000}"/>
    <cellStyle name="B4.percentage" xfId="24" xr:uid="{00000000-0005-0000-0000-000015000000}"/>
    <cellStyle name="B4.text" xfId="25" xr:uid="{00000000-0005-0000-0000-000016000000}"/>
    <cellStyle name="B4.textgrid" xfId="26" xr:uid="{00000000-0005-0000-0000-000017000000}"/>
    <cellStyle name="Bad" xfId="43" builtinId="27" customBuiltin="1"/>
    <cellStyle name="C1.dateDD-MMM-YY" xfId="27" xr:uid="{00000000-0005-0000-0000-000019000000}"/>
    <cellStyle name="C1.dateMMM-YY" xfId="28" xr:uid="{00000000-0005-0000-0000-00001A000000}"/>
    <cellStyle name="C1.general" xfId="29" xr:uid="{00000000-0005-0000-0000-00001B000000}"/>
    <cellStyle name="C1.percentage" xfId="30" xr:uid="{00000000-0005-0000-0000-00001C000000}"/>
    <cellStyle name="C2.total" xfId="31" xr:uid="{00000000-0005-0000-0000-00001D000000}"/>
    <cellStyle name="C2.totalpercentage" xfId="32" xr:uid="{00000000-0005-0000-0000-00001E000000}"/>
    <cellStyle name="Calculation" xfId="47" builtinId="22" hidden="1"/>
    <cellStyle name="Check Cell" xfId="49" builtinId="23" hidden="1"/>
    <cellStyle name="Explanatory Text" xfId="52" builtinId="53" hidden="1"/>
    <cellStyle name="Good" xfId="42" builtinId="26" customBuiltin="1"/>
    <cellStyle name="Heading 1" xfId="38" builtinId="16" hidden="1"/>
    <cellStyle name="Heading 2" xfId="39" builtinId="17" hidden="1"/>
    <cellStyle name="Heading 3" xfId="40" builtinId="18" hidden="1"/>
    <cellStyle name="Heading 4" xfId="41" builtinId="19" hidden="1"/>
    <cellStyle name="Input" xfId="45" builtinId="20" hidden="1"/>
    <cellStyle name="Linked Cell" xfId="48" builtinId="24" hidden="1"/>
    <cellStyle name="Neutral" xfId="44" builtinId="28" customBuiltin="1"/>
    <cellStyle name="Normal" xfId="0" builtinId="0" customBuiltin="1"/>
    <cellStyle name="Note" xfId="51" builtinId="10" hidden="1"/>
    <cellStyle name="Output" xfId="46" builtinId="21" hidden="1"/>
    <cellStyle name="Title" xfId="37" builtinId="15" hidden="1"/>
    <cellStyle name="Total" xfId="53" builtinId="25" hidden="1"/>
    <cellStyle name="Warning Text" xfId="50" builtinId="11" hidden="1"/>
    <cellStyle name="X.lookup/units" xfId="33" xr:uid="{00000000-0005-0000-0000-000030000000}"/>
    <cellStyle name="X.rangename" xfId="34" xr:uid="{00000000-0005-0000-0000-000031000000}"/>
    <cellStyle name="X.usernotes" xfId="2" xr:uid="{00000000-0005-0000-0000-000032000000}"/>
    <cellStyle name="Y.check" xfId="3" xr:uid="{00000000-0005-0000-0000-000033000000}"/>
    <cellStyle name="Y.inactive" xfId="35" xr:uid="{00000000-0005-0000-0000-000034000000}"/>
    <cellStyle name="Z.devhighlight" xfId="36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eetMetadata" Target="metadata.xml"/><Relationship Id="rId48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Steer 2024">
      <a:dk1>
        <a:srgbClr val="161B21"/>
      </a:dk1>
      <a:lt1>
        <a:srgbClr val="FFFFFF"/>
      </a:lt1>
      <a:dk2>
        <a:srgbClr val="5C5F64"/>
      </a:dk2>
      <a:lt2>
        <a:srgbClr val="A2A4A6"/>
      </a:lt2>
      <a:accent1>
        <a:srgbClr val="00AFDE"/>
      </a:accent1>
      <a:accent2>
        <a:srgbClr val="0266C8"/>
      </a:accent2>
      <a:accent3>
        <a:srgbClr val="99CC33"/>
      </a:accent3>
      <a:accent4>
        <a:srgbClr val="33A02C"/>
      </a:accent4>
      <a:accent5>
        <a:srgbClr val="FFCC33"/>
      </a:accent5>
      <a:accent6>
        <a:srgbClr val="B11829"/>
      </a:accent6>
      <a:hlink>
        <a:srgbClr val="161B21"/>
      </a:hlink>
      <a:folHlink>
        <a:srgbClr val="161B21"/>
      </a:folHlink>
    </a:clrScheme>
    <a:fontScheme name="Steer Aptos">
      <a:majorFont>
        <a:latin typeface="Aptos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custClrLst>
    <a:custClr name="Steer Blue 50%">
      <a:srgbClr val="80D7EF"/>
    </a:custClr>
    <a:custClr name="Steer Blue 20%">
      <a:srgbClr val="CCEFF9"/>
    </a:custClr>
    <a:custClr name="Steer Black 80%">
      <a:srgbClr val="45494D"/>
    </a:custClr>
    <a:custClr name="Steer Black 70%">
      <a:srgbClr val="5C5F64"/>
    </a:custClr>
    <a:custClr name="Steer Black 60%">
      <a:srgbClr val="73767A"/>
    </a:custClr>
    <a:custClr name="Steer Black 40%">
      <a:srgbClr val="A2A4A6"/>
    </a:custClr>
    <a:custClr name="Steer Black 20%">
      <a:srgbClr val="D0D1D3"/>
    </a:custClr>
    <a:custClr name="Steer Black 10%">
      <a:srgbClr val="E8E8E9"/>
    </a:custClr>
    <a:custClr name="Steer Black 5%">
      <a:srgbClr val="F3F4F4"/>
    </a:custClr>
    <a:custClr name="Steer Black 2%">
      <a:srgbClr val="FAFAFB"/>
    </a:custClr>
    <a:custClr name="Steer Blue">
      <a:srgbClr val="00AFDE"/>
    </a:custClr>
    <a:custClr name="Amberside Blue">
      <a:srgbClr val="0266C8"/>
    </a:custClr>
    <a:custClr name="Amberside Green">
      <a:srgbClr val="99CC33"/>
    </a:custClr>
    <a:custClr name="Dark Green">
      <a:srgbClr val="33A02C"/>
    </a:custClr>
    <a:custClr name="Yellow">
      <a:srgbClr val="FFCC33"/>
    </a:custClr>
    <a:custClr name="Red">
      <a:srgbClr val="CC3333"/>
    </a:custClr>
    <a:custClr name="Dark Orange">
      <a:srgbClr val="FF9933"/>
    </a:custClr>
    <a:custClr name="Pink">
      <a:srgbClr val="FF4BA1"/>
    </a:custClr>
    <a:custClr name="Lilac">
      <a:srgbClr val="A98BE7"/>
    </a:custClr>
    <a:custClr name="Plum">
      <a:srgbClr val="982D80"/>
    </a:custClr>
    <a:custClr name="Viridis 1">
      <a:srgbClr val="FDE725"/>
    </a:custClr>
    <a:custClr name="Viridis 2">
      <a:srgbClr val="A0DA39"/>
    </a:custClr>
    <a:custClr name="Viridis 3">
      <a:srgbClr val="4AC16D"/>
    </a:custClr>
    <a:custClr name="Viridis 4">
      <a:srgbClr val="1FA187"/>
    </a:custClr>
    <a:custClr name="Viridis 5">
      <a:srgbClr val="277F8E"/>
    </a:custClr>
    <a:custClr name="Viridis 6">
      <a:srgbClr val="365C8D"/>
    </a:custClr>
    <a:custClr name="Viridis 7">
      <a:srgbClr val="46327E"/>
    </a:custClr>
    <a:custClr name="Viridis 8">
      <a:srgbClr val="440154"/>
    </a:custClr>
    <a:custClr name="BLANK">
      <a:srgbClr val="FFFFFF"/>
    </a:custClr>
    <a:custClr name="BLANK">
      <a:srgbClr val="FFFFFF"/>
    </a:custClr>
    <a:custClr name="Magma 1">
      <a:srgbClr val="FCFDBF"/>
    </a:custClr>
    <a:custClr name="Magma 2">
      <a:srgbClr val="FEBB81"/>
    </a:custClr>
    <a:custClr name="Magma 3">
      <a:srgbClr val="F8765C"/>
    </a:custClr>
    <a:custClr name="Magma 4">
      <a:srgbClr val="D3436E"/>
    </a:custClr>
    <a:custClr name="Magma 5">
      <a:srgbClr val="982D80"/>
    </a:custClr>
    <a:custClr name="Magma 6">
      <a:srgbClr val="5F187F"/>
    </a:custClr>
    <a:custClr name="Magma 7">
      <a:srgbClr val="221150"/>
    </a:custClr>
    <a:custClr name="Magma 8">
      <a:srgbClr val="000004"/>
    </a:custClr>
    <a:custClr name="BLANK">
      <a:srgbClr val="FFFFFF"/>
    </a:custClr>
    <a:custClr name="BLANK">
      <a:srgbClr val="FFFFFF"/>
    </a:custClr>
  </a:custClrLst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3CD63-9FFF-4878-8761-C5703E5C1504}">
  <sheetPr>
    <tabColor theme="1"/>
    <pageSetUpPr fitToPage="1"/>
  </sheetPr>
  <dimension ref="B8:B10"/>
  <sheetViews>
    <sheetView showGridLines="0" showRowColHeaders="0" zoomScaleNormal="100" workbookViewId="0">
      <selection activeCell="B11" sqref="B11"/>
    </sheetView>
  </sheetViews>
  <sheetFormatPr defaultColWidth="9.1796875" defaultRowHeight="13" x14ac:dyDescent="0.3"/>
  <sheetData>
    <row r="8" spans="2:2" ht="23.5" x14ac:dyDescent="0.3">
      <c r="B8" s="2" t="str">
        <f ca="1">IF(CELL("filename",$A$1)="","",MID(CELL("filename",$A$1),FIND("]",CELL("filename",$A$1))+1,99))</f>
        <v>Data&gt;&gt;</v>
      </c>
    </row>
    <row r="10" spans="2:2" ht="23.5" x14ac:dyDescent="0.3">
      <c r="B10" s="2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 [&amp;A]&amp;C&amp;"Aptos"&amp;8&amp;K000000 OFFICIAL - Named Parties Only: Commercial. This information is intended for [insert entities, departments, teams, roles, individuals] only &amp;1#_x000D_&amp;R&amp;G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E6F81-D9DA-4D4C-BC19-EDCF45447E4B}">
  <sheetPr>
    <tabColor theme="6" tint="0.79998168889431442"/>
    <pageSetUpPr fitToPage="1"/>
  </sheetPr>
  <dimension ref="B2:S51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56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57</v>
      </c>
      <c r="D11" s="11"/>
    </row>
    <row r="12" spans="2:19" x14ac:dyDescent="0.3">
      <c r="F12" t="s">
        <v>58</v>
      </c>
      <c r="G12" s="13"/>
      <c r="H12" s="13">
        <v>84.9</v>
      </c>
      <c r="I12" s="13">
        <v>85.9</v>
      </c>
      <c r="J12" s="13">
        <v>87</v>
      </c>
      <c r="K12" s="13">
        <v>88.1</v>
      </c>
      <c r="L12" s="13">
        <v>89.2</v>
      </c>
      <c r="M12" s="13">
        <v>90.3</v>
      </c>
      <c r="N12" s="13">
        <v>91.4</v>
      </c>
    </row>
    <row r="13" spans="2:19" x14ac:dyDescent="0.3">
      <c r="F13" t="s">
        <v>59</v>
      </c>
      <c r="G13" s="13"/>
      <c r="H13" s="13">
        <v>85.6</v>
      </c>
      <c r="I13" s="13">
        <v>87.1</v>
      </c>
      <c r="J13" s="13">
        <v>88.6</v>
      </c>
      <c r="K13" s="13">
        <v>90.2</v>
      </c>
      <c r="L13" s="13">
        <v>91.7</v>
      </c>
      <c r="M13" s="13">
        <v>93.3</v>
      </c>
      <c r="N13" s="13">
        <v>94.9</v>
      </c>
    </row>
    <row r="14" spans="2:19" x14ac:dyDescent="0.3">
      <c r="F14" t="s">
        <v>60</v>
      </c>
      <c r="G14" s="13"/>
      <c r="H14" s="13">
        <v>84.1</v>
      </c>
      <c r="I14" s="13">
        <v>84.8</v>
      </c>
      <c r="J14" s="13">
        <v>85.4</v>
      </c>
      <c r="K14" s="13">
        <v>86.1</v>
      </c>
      <c r="L14" s="13">
        <v>86.8</v>
      </c>
      <c r="M14" s="13">
        <v>87.5</v>
      </c>
      <c r="N14" s="13">
        <v>88.2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BB9A-9834-4531-A1D7-C168FB91FDCC}">
  <sheetPr>
    <tabColor theme="6" tint="0.79998168889431442"/>
    <pageSetUpPr fitToPage="1"/>
  </sheetPr>
  <dimension ref="B2:S51"/>
  <sheetViews>
    <sheetView showGridLines="0" zoomScale="85" zoomScaleNormal="85" workbookViewId="0">
      <selection activeCell="E33" sqref="E33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4.7265625" bestFit="1" customWidth="1"/>
    <col min="6" max="6" width="11.1796875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61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57</v>
      </c>
      <c r="D11" s="11"/>
    </row>
    <row r="12" spans="2:19" x14ac:dyDescent="0.3">
      <c r="E12" t="s">
        <v>53</v>
      </c>
      <c r="F12" t="s">
        <v>58</v>
      </c>
      <c r="G12" s="13"/>
      <c r="H12" s="13"/>
      <c r="I12" s="13"/>
      <c r="J12" s="13">
        <v>474</v>
      </c>
      <c r="K12" s="13">
        <v>474</v>
      </c>
      <c r="L12" s="13">
        <v>474</v>
      </c>
      <c r="M12" s="13">
        <v>474</v>
      </c>
      <c r="N12" s="13">
        <v>474</v>
      </c>
    </row>
    <row r="13" spans="2:19" x14ac:dyDescent="0.3">
      <c r="E13" t="s">
        <v>53</v>
      </c>
      <c r="F13" t="s">
        <v>59</v>
      </c>
      <c r="G13" s="13"/>
      <c r="H13" s="13"/>
      <c r="I13" s="13"/>
      <c r="J13" s="13">
        <v>474</v>
      </c>
      <c r="K13" s="13">
        <v>474</v>
      </c>
      <c r="L13" s="13">
        <v>474</v>
      </c>
      <c r="M13" s="13">
        <v>474</v>
      </c>
      <c r="N13" s="13">
        <v>474</v>
      </c>
    </row>
    <row r="14" spans="2:19" x14ac:dyDescent="0.3">
      <c r="E14" t="s">
        <v>53</v>
      </c>
      <c r="F14" t="s">
        <v>60</v>
      </c>
      <c r="G14" s="13"/>
      <c r="H14" s="13"/>
      <c r="I14" s="13"/>
      <c r="J14" s="13">
        <v>474</v>
      </c>
      <c r="K14" s="13">
        <v>474</v>
      </c>
      <c r="L14" s="13">
        <v>474</v>
      </c>
      <c r="M14" s="13">
        <v>474</v>
      </c>
      <c r="N14" s="13">
        <v>474</v>
      </c>
    </row>
    <row r="16" spans="2:19" x14ac:dyDescent="0.3">
      <c r="E16" t="s">
        <v>54</v>
      </c>
      <c r="F16" t="s">
        <v>58</v>
      </c>
      <c r="G16" s="13"/>
      <c r="H16" s="13">
        <v>221.8</v>
      </c>
      <c r="I16" s="13">
        <v>222.8</v>
      </c>
      <c r="J16" s="13">
        <v>223.8</v>
      </c>
      <c r="K16" s="13">
        <v>224.8</v>
      </c>
      <c r="L16" s="13">
        <v>225.8</v>
      </c>
      <c r="M16" s="13">
        <v>226.7</v>
      </c>
      <c r="N16" s="13">
        <v>227.8</v>
      </c>
    </row>
    <row r="17" spans="5:14" x14ac:dyDescent="0.3">
      <c r="E17" t="s">
        <v>54</v>
      </c>
      <c r="F17" t="s">
        <v>59</v>
      </c>
      <c r="G17" s="13"/>
      <c r="H17" s="13">
        <v>222</v>
      </c>
      <c r="I17" s="13">
        <v>221.9</v>
      </c>
      <c r="J17" s="13">
        <v>221.9</v>
      </c>
      <c r="K17" s="13">
        <v>221.9</v>
      </c>
      <c r="L17" s="13">
        <v>221.9</v>
      </c>
      <c r="M17" s="13">
        <v>221.9</v>
      </c>
      <c r="N17" s="13">
        <v>221.9</v>
      </c>
    </row>
    <row r="18" spans="5:14" x14ac:dyDescent="0.3">
      <c r="E18" t="s">
        <v>54</v>
      </c>
      <c r="F18" t="s">
        <v>60</v>
      </c>
      <c r="G18" s="13"/>
      <c r="H18" s="13">
        <v>221.8</v>
      </c>
      <c r="I18" s="13">
        <v>223.8</v>
      </c>
      <c r="J18" s="13">
        <v>225.9</v>
      </c>
      <c r="K18" s="13">
        <v>228.2</v>
      </c>
      <c r="L18" s="13">
        <v>230.2</v>
      </c>
      <c r="M18" s="13">
        <v>232.2</v>
      </c>
      <c r="N18" s="13">
        <v>234.3</v>
      </c>
    </row>
    <row r="20" spans="5:14" x14ac:dyDescent="0.3">
      <c r="E20" t="s">
        <v>55</v>
      </c>
      <c r="F20" t="s">
        <v>58</v>
      </c>
      <c r="G20" s="15"/>
      <c r="H20" s="15">
        <v>0.80730000000000002</v>
      </c>
      <c r="I20" s="15">
        <v>0.81369999999999998</v>
      </c>
      <c r="J20" s="15">
        <v>0.82020000000000004</v>
      </c>
      <c r="K20" s="15">
        <v>0.82669999999999999</v>
      </c>
      <c r="L20" s="15">
        <v>0.83330000000000004</v>
      </c>
      <c r="M20" s="15">
        <v>0.84</v>
      </c>
      <c r="N20" s="15">
        <v>0.84689999999999999</v>
      </c>
    </row>
    <row r="21" spans="5:14" x14ac:dyDescent="0.3">
      <c r="E21" t="s">
        <v>55</v>
      </c>
      <c r="F21" t="s">
        <v>59</v>
      </c>
      <c r="G21" s="15"/>
      <c r="H21" s="15">
        <v>0.79920000000000002</v>
      </c>
      <c r="I21" s="15">
        <v>0.80569999999999997</v>
      </c>
      <c r="J21" s="15">
        <v>0.81210000000000004</v>
      </c>
      <c r="K21" s="15">
        <v>0.81850000000000001</v>
      </c>
      <c r="L21" s="15">
        <v>0.82520000000000004</v>
      </c>
      <c r="M21" s="15">
        <v>0.83189999999999997</v>
      </c>
      <c r="N21" s="15">
        <v>0.83850000000000002</v>
      </c>
    </row>
    <row r="22" spans="5:14" x14ac:dyDescent="0.3">
      <c r="E22" t="s">
        <v>55</v>
      </c>
      <c r="F22" t="s">
        <v>60</v>
      </c>
      <c r="G22" s="15"/>
      <c r="H22" s="15">
        <v>0.81430000000000002</v>
      </c>
      <c r="I22" s="15">
        <v>0.82079999999999997</v>
      </c>
      <c r="J22" s="15">
        <v>0.82730000000000004</v>
      </c>
      <c r="K22" s="15">
        <v>0.8337</v>
      </c>
      <c r="L22" s="15">
        <v>0.84040000000000004</v>
      </c>
      <c r="M22" s="15">
        <v>0.84719999999999995</v>
      </c>
      <c r="N22" s="15">
        <v>0.85419999999999996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E584-B646-4B5D-9381-833A989A02DA}">
  <sheetPr>
    <tabColor theme="6" tint="0.79998168889431442"/>
    <pageSetUpPr fitToPage="1"/>
  </sheetPr>
  <dimension ref="B2:S51"/>
  <sheetViews>
    <sheetView showGridLines="0" zoomScale="85" zoomScaleNormal="85" workbookViewId="0">
      <selection activeCell="C31" sqref="C3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27.1796875" bestFit="1" customWidth="1"/>
    <col min="6" max="10" width="10.26953125" bestFit="1" customWidth="1"/>
    <col min="11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62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63</v>
      </c>
      <c r="D11" s="11"/>
    </row>
    <row r="13" spans="2:19" x14ac:dyDescent="0.3">
      <c r="E13" s="7"/>
      <c r="F13" s="8">
        <v>2008</v>
      </c>
      <c r="G13" s="8">
        <v>2009</v>
      </c>
      <c r="H13" s="8">
        <v>2010</v>
      </c>
      <c r="I13" s="8">
        <v>2011</v>
      </c>
      <c r="J13" s="9">
        <v>2012</v>
      </c>
    </row>
    <row r="14" spans="2:19" x14ac:dyDescent="0.3">
      <c r="E14" s="10" t="s">
        <v>64</v>
      </c>
      <c r="F14" s="6">
        <v>66909895</v>
      </c>
      <c r="G14" s="6">
        <v>65907906</v>
      </c>
      <c r="H14" s="6">
        <v>65747173</v>
      </c>
      <c r="I14" s="6">
        <v>69391448</v>
      </c>
      <c r="J14" s="6">
        <v>70630019</v>
      </c>
    </row>
    <row r="15" spans="2:19" x14ac:dyDescent="0.3">
      <c r="E15" s="10" t="s">
        <v>65</v>
      </c>
      <c r="F15" s="6">
        <v>66909895</v>
      </c>
      <c r="G15" s="6">
        <v>65907906</v>
      </c>
      <c r="H15" s="6">
        <v>68257114</v>
      </c>
      <c r="I15" s="6">
        <v>69391448</v>
      </c>
      <c r="J15" s="6">
        <v>70630019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F9464-EB45-4B96-8738-C416DA7773E2}">
  <sheetPr>
    <tabColor theme="6" tint="0.79998168889431442"/>
    <pageSetUpPr fitToPage="1"/>
  </sheetPr>
  <dimension ref="B2:S51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4.81640625" customWidth="1"/>
    <col min="6" max="10" width="10.26953125" bestFit="1" customWidth="1"/>
    <col min="11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66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63</v>
      </c>
      <c r="D11" s="11"/>
    </row>
    <row r="13" spans="2:19" x14ac:dyDescent="0.3">
      <c r="E13" s="7"/>
      <c r="F13" s="9" t="s">
        <v>67</v>
      </c>
    </row>
    <row r="14" spans="2:19" x14ac:dyDescent="0.3">
      <c r="E14" s="16">
        <v>1991</v>
      </c>
      <c r="F14" s="17">
        <v>-7.9959463953229171E-2</v>
      </c>
    </row>
    <row r="15" spans="2:19" x14ac:dyDescent="0.3">
      <c r="E15" s="16">
        <v>1992</v>
      </c>
      <c r="F15" s="17">
        <v>0</v>
      </c>
    </row>
    <row r="16" spans="2:19" x14ac:dyDescent="0.3">
      <c r="E16" s="16">
        <v>1993</v>
      </c>
      <c r="F16" s="17">
        <v>0</v>
      </c>
    </row>
    <row r="17" spans="5:6" x14ac:dyDescent="0.3">
      <c r="E17" s="16">
        <v>1994</v>
      </c>
      <c r="F17" s="17">
        <v>0</v>
      </c>
    </row>
    <row r="18" spans="5:6" x14ac:dyDescent="0.3">
      <c r="E18" s="16">
        <v>1995</v>
      </c>
      <c r="F18" s="17">
        <v>0</v>
      </c>
    </row>
    <row r="19" spans="5:6" x14ac:dyDescent="0.3">
      <c r="E19" s="16">
        <v>1996</v>
      </c>
      <c r="F19" s="17">
        <v>-2.3338922260673005E-3</v>
      </c>
    </row>
    <row r="20" spans="5:6" x14ac:dyDescent="0.3">
      <c r="E20" s="16">
        <v>1997</v>
      </c>
      <c r="F20" s="17">
        <v>0</v>
      </c>
    </row>
    <row r="21" spans="5:6" x14ac:dyDescent="0.3">
      <c r="E21" s="16">
        <v>1998</v>
      </c>
      <c r="F21" s="17">
        <v>0</v>
      </c>
    </row>
    <row r="22" spans="5:6" x14ac:dyDescent="0.3">
      <c r="E22" s="16">
        <v>1999</v>
      </c>
      <c r="F22" s="17">
        <v>-3.2718171873855353E-3</v>
      </c>
    </row>
    <row r="23" spans="5:6" x14ac:dyDescent="0.3">
      <c r="E23" s="16">
        <v>2000</v>
      </c>
      <c r="F23" s="17">
        <v>-1.9471834761496949E-3</v>
      </c>
    </row>
    <row r="24" spans="5:6" x14ac:dyDescent="0.3">
      <c r="E24" s="16">
        <v>2001</v>
      </c>
      <c r="F24" s="17">
        <v>-5.2177529054602843E-2</v>
      </c>
    </row>
    <row r="25" spans="5:6" x14ac:dyDescent="0.3">
      <c r="E25" s="16">
        <v>2002</v>
      </c>
      <c r="F25" s="17">
        <v>-3.8378828103907848E-3</v>
      </c>
    </row>
    <row r="26" spans="5:6" x14ac:dyDescent="0.3">
      <c r="E26" s="16">
        <v>2003</v>
      </c>
      <c r="F26" s="17">
        <v>-2.928978758800806E-2</v>
      </c>
    </row>
    <row r="27" spans="5:6" x14ac:dyDescent="0.3">
      <c r="E27" s="16">
        <v>2004</v>
      </c>
      <c r="F27" s="17">
        <v>0</v>
      </c>
    </row>
    <row r="28" spans="5:6" x14ac:dyDescent="0.3">
      <c r="E28" s="16">
        <v>2005</v>
      </c>
      <c r="F28" s="17">
        <v>-9.1425763334137215E-3</v>
      </c>
    </row>
    <row r="29" spans="5:6" x14ac:dyDescent="0.3">
      <c r="E29" s="16">
        <v>2006</v>
      </c>
      <c r="F29" s="17">
        <v>-1.52568579142866E-2</v>
      </c>
    </row>
    <row r="30" spans="5:6" x14ac:dyDescent="0.3">
      <c r="E30" s="16">
        <v>2007</v>
      </c>
      <c r="F30" s="17">
        <v>0</v>
      </c>
    </row>
    <row r="31" spans="5:6" x14ac:dyDescent="0.3">
      <c r="E31" s="16">
        <v>2008</v>
      </c>
      <c r="F31" s="17">
        <v>0</v>
      </c>
    </row>
    <row r="32" spans="5:6" x14ac:dyDescent="0.3">
      <c r="E32" s="16">
        <v>2009</v>
      </c>
      <c r="F32" s="17">
        <v>0</v>
      </c>
    </row>
    <row r="33" spans="5:6" x14ac:dyDescent="0.3">
      <c r="E33" s="16">
        <v>2010</v>
      </c>
      <c r="F33" s="17">
        <v>-3.6771859413804106E-2</v>
      </c>
    </row>
    <row r="34" spans="5:6" x14ac:dyDescent="0.3">
      <c r="E34" s="16">
        <v>2011</v>
      </c>
      <c r="F34" s="17">
        <v>0</v>
      </c>
    </row>
    <row r="35" spans="5:6" x14ac:dyDescent="0.3">
      <c r="E35" s="16">
        <v>2012</v>
      </c>
      <c r="F35" s="17">
        <v>-9.1342322872658439E-3</v>
      </c>
    </row>
    <row r="36" spans="5:6" x14ac:dyDescent="0.3">
      <c r="E36" s="16">
        <v>2013</v>
      </c>
      <c r="F36" s="17">
        <v>0</v>
      </c>
    </row>
    <row r="37" spans="5:6" x14ac:dyDescent="0.3">
      <c r="E37" s="16">
        <v>2014</v>
      </c>
      <c r="F37" s="17">
        <v>0</v>
      </c>
    </row>
    <row r="38" spans="5:6" x14ac:dyDescent="0.3">
      <c r="E38" s="16">
        <v>2015</v>
      </c>
      <c r="F38" s="17">
        <v>-1.912149176649396E-3</v>
      </c>
    </row>
    <row r="39" spans="5:6" x14ac:dyDescent="0.3">
      <c r="E39" s="16">
        <v>2016</v>
      </c>
      <c r="F39" s="17">
        <v>-3.3581284451353983E-3</v>
      </c>
    </row>
    <row r="40" spans="5:6" x14ac:dyDescent="0.3">
      <c r="E40" s="16">
        <v>2017</v>
      </c>
      <c r="F40" s="17">
        <v>0</v>
      </c>
    </row>
    <row r="41" spans="5:6" x14ac:dyDescent="0.3">
      <c r="E41" s="16">
        <v>2018</v>
      </c>
      <c r="F41" s="17">
        <v>0</v>
      </c>
    </row>
    <row r="42" spans="5:6" x14ac:dyDescent="0.3">
      <c r="E42" s="16">
        <v>2019</v>
      </c>
      <c r="F42" s="17">
        <v>-3.7122231138891344E-3</v>
      </c>
    </row>
    <row r="43" spans="5:6" x14ac:dyDescent="0.3">
      <c r="E43" s="16">
        <v>2020</v>
      </c>
      <c r="F43" s="17"/>
    </row>
    <row r="44" spans="5:6" x14ac:dyDescent="0.3">
      <c r="E44" s="16">
        <v>2021</v>
      </c>
      <c r="F44" s="17"/>
    </row>
    <row r="45" spans="5:6" x14ac:dyDescent="0.3">
      <c r="E45" s="16">
        <v>2022</v>
      </c>
      <c r="F45" s="17"/>
    </row>
    <row r="46" spans="5:6" x14ac:dyDescent="0.3">
      <c r="E46" s="16">
        <v>2023</v>
      </c>
      <c r="F46" s="17"/>
    </row>
    <row r="47" spans="5:6" x14ac:dyDescent="0.3">
      <c r="E47" s="16">
        <v>2024</v>
      </c>
      <c r="F47" s="17">
        <v>0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A897-8E4E-4E92-8374-5EC950810D16}">
  <sheetPr>
    <tabColor theme="6" tint="0.79998168889431442"/>
    <pageSetUpPr fitToPage="1"/>
  </sheetPr>
  <dimension ref="B2:S51"/>
  <sheetViews>
    <sheetView showGridLines="0" zoomScale="85" zoomScaleNormal="85" workbookViewId="0">
      <selection activeCell="E29" sqref="E29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4.81640625" customWidth="1"/>
    <col min="6" max="6" width="14.26953125" bestFit="1" customWidth="1"/>
    <col min="7" max="10" width="10.26953125" bestFit="1" customWidth="1"/>
    <col min="11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68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69</v>
      </c>
      <c r="D11" s="11"/>
    </row>
    <row r="12" spans="2:19" x14ac:dyDescent="0.3">
      <c r="F12" t="s">
        <v>70</v>
      </c>
      <c r="G12" s="17">
        <v>1.1009999999999999E-2</v>
      </c>
      <c r="H12" s="17">
        <v>1.077E-2</v>
      </c>
      <c r="I12" s="17">
        <v>1.4070000000000001E-2</v>
      </c>
      <c r="J12" s="17">
        <v>1.538E-2</v>
      </c>
      <c r="K12" s="17">
        <v>1.4570000000000001E-2</v>
      </c>
      <c r="L12" s="17">
        <v>1.4419999999999999E-2</v>
      </c>
      <c r="M12" s="17">
        <v>1.436E-2</v>
      </c>
      <c r="N12" s="17">
        <v>1.456E-2</v>
      </c>
    </row>
    <row r="13" spans="2:19" x14ac:dyDescent="0.3">
      <c r="F13" t="s">
        <v>71</v>
      </c>
      <c r="G13" s="17">
        <v>1.1251236070168437E-2</v>
      </c>
      <c r="H13" s="17">
        <v>1.1700448769039608E-2</v>
      </c>
      <c r="I13" s="17">
        <v>1.4177769691190537E-2</v>
      </c>
      <c r="J13" s="17">
        <v>1.4689833358227485E-2</v>
      </c>
      <c r="K13" s="17">
        <v>1.4626122057267661E-2</v>
      </c>
      <c r="L13" s="17">
        <v>1.3359121180155125E-2</v>
      </c>
      <c r="M13" s="17">
        <v>1.339065907114814E-2</v>
      </c>
      <c r="N13" s="17">
        <v>1.3323705775792401E-2</v>
      </c>
    </row>
    <row r="14" spans="2:19" x14ac:dyDescent="0.3">
      <c r="F14" t="s">
        <v>72</v>
      </c>
      <c r="G14" s="17">
        <v>2.6483251505838964E-2</v>
      </c>
      <c r="H14" s="17">
        <v>1.7735917332513829E-2</v>
      </c>
      <c r="I14" s="17">
        <v>1.7223379164105716E-2</v>
      </c>
      <c r="J14" s="17">
        <v>1.9513221143208359E-2</v>
      </c>
      <c r="K14" s="17">
        <v>2.0582948401966807E-2</v>
      </c>
      <c r="L14" s="17">
        <v>2.0658649231714812E-2</v>
      </c>
      <c r="M14" s="17">
        <v>2.0515399969268589E-2</v>
      </c>
      <c r="N14" s="17">
        <v>2.0412822969422244E-2</v>
      </c>
    </row>
    <row r="15" spans="2:19" x14ac:dyDescent="0.3">
      <c r="F15" t="s">
        <v>73</v>
      </c>
      <c r="G15" s="17">
        <v>3.3697686945690905E-2</v>
      </c>
      <c r="H15" s="17">
        <v>3.2028270643160134E-2</v>
      </c>
      <c r="I15" s="17">
        <v>3.740762078442917E-2</v>
      </c>
      <c r="J15" s="17">
        <v>4.0391082116106772E-2</v>
      </c>
      <c r="K15" s="17">
        <v>3.6380921539082539E-2</v>
      </c>
      <c r="L15" s="17">
        <v>3.453204818686792E-2</v>
      </c>
      <c r="M15" s="17">
        <v>3.526435443869138E-2</v>
      </c>
      <c r="N15" s="17">
        <v>3.5088032666497918E-2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6FDA-8A33-4416-B2B1-42075E3A8EF1}">
  <sheetPr>
    <tabColor theme="6" tint="0.79998168889431442"/>
    <pageSetUpPr fitToPage="1"/>
  </sheetPr>
  <dimension ref="B2:S51"/>
  <sheetViews>
    <sheetView showGridLines="0" zoomScale="85" zoomScaleNormal="85" workbookViewId="0">
      <selection activeCell="E13" sqref="E13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4.81640625" customWidth="1"/>
    <col min="6" max="6" width="14.26953125" bestFit="1" customWidth="1"/>
    <col min="7" max="10" width="10.26953125" bestFit="1" customWidth="1"/>
    <col min="11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74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4</v>
      </c>
      <c r="D11" s="11"/>
    </row>
    <row r="13" spans="2:19" x14ac:dyDescent="0.3">
      <c r="D13" s="7"/>
      <c r="E13" s="8" t="s">
        <v>75</v>
      </c>
      <c r="F13" s="9" t="s">
        <v>76</v>
      </c>
    </row>
    <row r="14" spans="2:19" x14ac:dyDescent="0.3">
      <c r="D14" s="18" t="s">
        <v>77</v>
      </c>
      <c r="E14" s="6">
        <v>103.75</v>
      </c>
      <c r="F14" s="17"/>
    </row>
    <row r="15" spans="2:19" x14ac:dyDescent="0.3">
      <c r="D15" s="18">
        <v>2025</v>
      </c>
      <c r="E15" s="6">
        <v>105.625</v>
      </c>
      <c r="F15" s="17">
        <v>1.8072289156626505E-2</v>
      </c>
    </row>
    <row r="16" spans="2:19" x14ac:dyDescent="0.3">
      <c r="D16" s="18">
        <v>2026</v>
      </c>
      <c r="E16" s="6">
        <v>107.5</v>
      </c>
      <c r="F16" s="17">
        <v>1.7751479289940829E-2</v>
      </c>
    </row>
    <row r="17" spans="4:6" x14ac:dyDescent="0.3">
      <c r="D17" s="18" t="s">
        <v>78</v>
      </c>
      <c r="E17" s="6">
        <v>109.375</v>
      </c>
      <c r="F17" s="17">
        <v>1.7441860465116279E-2</v>
      </c>
    </row>
    <row r="18" spans="4:6" x14ac:dyDescent="0.3">
      <c r="D18" s="18" t="s">
        <v>79</v>
      </c>
      <c r="E18" s="6">
        <v>111.25</v>
      </c>
      <c r="F18" s="17">
        <v>1.7142857142857144E-2</v>
      </c>
    </row>
    <row r="19" spans="4:6" x14ac:dyDescent="0.3">
      <c r="D19" s="18" t="s">
        <v>80</v>
      </c>
      <c r="E19" s="6">
        <v>113.125</v>
      </c>
      <c r="F19" s="17">
        <v>1.6853932584269662E-2</v>
      </c>
    </row>
    <row r="20" spans="4:6" x14ac:dyDescent="0.3">
      <c r="D20" s="18" t="s">
        <v>81</v>
      </c>
      <c r="E20" s="6">
        <v>114.99999999999999</v>
      </c>
      <c r="F20" s="17">
        <v>1.657458563535899E-2</v>
      </c>
    </row>
    <row r="21" spans="4:6" x14ac:dyDescent="0.3">
      <c r="D21" s="18" t="s">
        <v>82</v>
      </c>
      <c r="E21" s="6">
        <v>116.75</v>
      </c>
      <c r="F21" s="17">
        <v>1.5217391304347952E-2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398D1-45CA-43B2-9AD2-433D8343DAC7}">
  <sheetPr>
    <tabColor theme="6" tint="0.79998168889431442"/>
    <pageSetUpPr fitToPage="1"/>
  </sheetPr>
  <dimension ref="B2:R51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9" width="12.26953125" bestFit="1" customWidth="1"/>
    <col min="10" max="18" width="9.1796875" customWidth="1"/>
  </cols>
  <sheetData>
    <row r="2" spans="2:18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2:18" ht="17" x14ac:dyDescent="0.3">
      <c r="B6" s="1" t="str" cm="1">
        <f t="array" aca="1" ref="B6" ca="1">+MID(CELL("filename",A1),FIND("]",CELL("filename",A1))+1,255)</f>
        <v>Slide 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8" spans="2:18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10" spans="2:18" ht="14.5" x14ac:dyDescent="0.3">
      <c r="B10" s="4" t="s">
        <v>83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2:18" x14ac:dyDescent="0.3">
      <c r="B11" s="5" t="s">
        <v>2</v>
      </c>
      <c r="C11" s="5" t="s">
        <v>4</v>
      </c>
      <c r="D11" s="11"/>
    </row>
    <row r="13" spans="2:18" x14ac:dyDescent="0.3">
      <c r="D13" s="7"/>
      <c r="E13" s="8" t="s">
        <v>84</v>
      </c>
      <c r="F13" s="8" t="s">
        <v>85</v>
      </c>
      <c r="G13" s="8" t="s">
        <v>86</v>
      </c>
      <c r="H13" s="8" t="s">
        <v>87</v>
      </c>
      <c r="I13" s="9" t="s">
        <v>88</v>
      </c>
    </row>
    <row r="14" spans="2:18" x14ac:dyDescent="0.3">
      <c r="D14" s="10">
        <v>2005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</row>
    <row r="15" spans="2:18" x14ac:dyDescent="0.3">
      <c r="D15" s="10">
        <v>2006</v>
      </c>
      <c r="E15" s="6">
        <v>94.509394013587269</v>
      </c>
      <c r="F15" s="6">
        <v>102.47347483303732</v>
      </c>
      <c r="G15" s="6">
        <v>107.4723753204423</v>
      </c>
      <c r="H15" s="6">
        <v>115.6558222060807</v>
      </c>
      <c r="I15" s="6">
        <v>105.2778100003105</v>
      </c>
    </row>
    <row r="16" spans="2:18" x14ac:dyDescent="0.3">
      <c r="D16" s="10">
        <v>2007</v>
      </c>
      <c r="E16" s="6">
        <v>93.63608365147681</v>
      </c>
      <c r="F16" s="6">
        <v>105.71254825375651</v>
      </c>
      <c r="G16" s="6">
        <v>122.1485969282745</v>
      </c>
      <c r="H16" s="6">
        <v>132.22036216299037</v>
      </c>
      <c r="I16" s="6">
        <v>111.18401866894138</v>
      </c>
    </row>
    <row r="17" spans="4:9" x14ac:dyDescent="0.3">
      <c r="D17" s="10">
        <v>2008</v>
      </c>
      <c r="E17" s="6">
        <v>91.839133399978522</v>
      </c>
      <c r="F17" s="6">
        <v>108.87079378601452</v>
      </c>
      <c r="G17" s="6">
        <v>127.75169940663443</v>
      </c>
      <c r="H17" s="6">
        <v>146.77380607842136</v>
      </c>
      <c r="I17" s="6">
        <v>110.15743927440695</v>
      </c>
    </row>
    <row r="18" spans="4:9" x14ac:dyDescent="0.3">
      <c r="D18" s="10">
        <v>2009</v>
      </c>
      <c r="E18" s="6">
        <v>93.939302043545325</v>
      </c>
      <c r="F18" s="6">
        <v>101.0177477383354</v>
      </c>
      <c r="G18" s="6">
        <v>124.26761610730566</v>
      </c>
      <c r="H18" s="6">
        <v>151.48343822175818</v>
      </c>
      <c r="I18" s="6">
        <v>101.13465921961782</v>
      </c>
    </row>
    <row r="19" spans="4:9" x14ac:dyDescent="0.3">
      <c r="D19" s="10">
        <v>2010</v>
      </c>
      <c r="E19" s="6">
        <v>87.227560340320736</v>
      </c>
      <c r="F19" s="6">
        <v>100.4410011599654</v>
      </c>
      <c r="G19" s="6">
        <v>132.02901466401906</v>
      </c>
      <c r="H19" s="6">
        <v>149.38442127882541</v>
      </c>
      <c r="I19" s="6">
        <v>109.84748369985878</v>
      </c>
    </row>
    <row r="20" spans="4:9" x14ac:dyDescent="0.3">
      <c r="D20" s="10">
        <v>2011</v>
      </c>
      <c r="E20" s="6">
        <v>85.777378353957175</v>
      </c>
      <c r="F20" s="6">
        <v>108.17072118771884</v>
      </c>
      <c r="G20" s="6">
        <v>155.31307786552281</v>
      </c>
      <c r="H20" s="6">
        <v>156.13216130685871</v>
      </c>
      <c r="I20" s="6">
        <v>121.00759151439148</v>
      </c>
    </row>
    <row r="21" spans="4:9" x14ac:dyDescent="0.3">
      <c r="D21" s="10">
        <v>2012</v>
      </c>
      <c r="E21" s="6">
        <v>91.674358800106404</v>
      </c>
      <c r="F21" s="6">
        <v>111.84402349934503</v>
      </c>
      <c r="G21" s="6">
        <v>153.82045754732798</v>
      </c>
      <c r="H21" s="6">
        <v>160.10816086801086</v>
      </c>
      <c r="I21" s="6">
        <v>130.86456474502995</v>
      </c>
    </row>
    <row r="22" spans="4:9" x14ac:dyDescent="0.3">
      <c r="D22" s="10">
        <v>2013</v>
      </c>
      <c r="E22" s="6">
        <v>94.641713054733785</v>
      </c>
      <c r="F22" s="6">
        <v>117.93605456391464</v>
      </c>
      <c r="G22" s="6">
        <v>155.0682797305727</v>
      </c>
      <c r="H22" s="6">
        <v>154.45754052249382</v>
      </c>
      <c r="I22" s="6">
        <v>126.07903177831697</v>
      </c>
    </row>
    <row r="23" spans="4:9" x14ac:dyDescent="0.3">
      <c r="D23" s="10">
        <v>2014</v>
      </c>
      <c r="E23" s="6">
        <v>93.181449500954443</v>
      </c>
      <c r="F23" s="6">
        <v>119.34730113826627</v>
      </c>
      <c r="G23" s="6">
        <v>150.96049760802234</v>
      </c>
      <c r="H23" s="6">
        <v>145.96859589488082</v>
      </c>
      <c r="I23" s="6">
        <v>121.19144207908396</v>
      </c>
    </row>
    <row r="24" spans="4:9" x14ac:dyDescent="0.3">
      <c r="D24" s="10">
        <v>2015</v>
      </c>
      <c r="E24" s="6">
        <v>96.596706872322017</v>
      </c>
      <c r="F24" s="6">
        <v>123.40420105709549</v>
      </c>
      <c r="G24" s="6">
        <v>151.21674559608425</v>
      </c>
      <c r="H24" s="6">
        <v>141.17845786587526</v>
      </c>
      <c r="I24" s="6">
        <v>114.53919869573149</v>
      </c>
    </row>
    <row r="25" spans="4:9" x14ac:dyDescent="0.3">
      <c r="D25" s="10">
        <v>2016</v>
      </c>
      <c r="E25" s="6">
        <v>102.07652507445134</v>
      </c>
      <c r="F25" s="6">
        <v>128.7820524154337</v>
      </c>
      <c r="G25" s="6">
        <v>156.02542492634561</v>
      </c>
      <c r="H25" s="6">
        <v>144.393434684493</v>
      </c>
      <c r="I25" s="6">
        <v>114.48909811794891</v>
      </c>
    </row>
    <row r="26" spans="4:9" x14ac:dyDescent="0.3">
      <c r="D26" s="10">
        <v>2017</v>
      </c>
      <c r="E26" s="6">
        <v>100.82822798312677</v>
      </c>
      <c r="F26" s="6">
        <v>135.63184359487471</v>
      </c>
      <c r="G26" s="6">
        <v>165.00515335881707</v>
      </c>
      <c r="H26" s="6">
        <v>157.00160973939629</v>
      </c>
      <c r="I26" s="6">
        <v>119.53834568149369</v>
      </c>
    </row>
    <row r="27" spans="4:9" x14ac:dyDescent="0.3">
      <c r="D27" s="10">
        <v>2018</v>
      </c>
      <c r="E27" s="6">
        <v>108.2109793072257</v>
      </c>
      <c r="F27" s="6">
        <v>139.11061997872949</v>
      </c>
      <c r="G27" s="6">
        <v>176.05277044032729</v>
      </c>
      <c r="H27" s="6">
        <v>167.11569127052138</v>
      </c>
      <c r="I27" s="6">
        <v>123.93955154930569</v>
      </c>
    </row>
    <row r="28" spans="4:9" x14ac:dyDescent="0.3">
      <c r="D28" s="10">
        <v>2019</v>
      </c>
      <c r="E28" s="6">
        <v>104.66207776646422</v>
      </c>
      <c r="F28" s="6">
        <v>138.6235631029208</v>
      </c>
      <c r="G28" s="6">
        <v>187.0592801094412</v>
      </c>
      <c r="H28" s="6">
        <v>174.21469875552583</v>
      </c>
      <c r="I28" s="6">
        <v>133.41345947337254</v>
      </c>
    </row>
    <row r="29" spans="4:9" x14ac:dyDescent="0.3">
      <c r="D29" s="10">
        <v>2020</v>
      </c>
      <c r="E29" s="6">
        <v>22.011323585319175</v>
      </c>
      <c r="F29" s="6">
        <v>47.068823720086684</v>
      </c>
      <c r="G29" s="6">
        <v>38.784843595925253</v>
      </c>
      <c r="H29" s="6">
        <v>37.927465256300422</v>
      </c>
      <c r="I29" s="6">
        <v>27.796542784552258</v>
      </c>
    </row>
    <row r="30" spans="4:9" x14ac:dyDescent="0.3">
      <c r="D30" s="10">
        <v>2021</v>
      </c>
      <c r="E30" s="6">
        <v>28.598300480460889</v>
      </c>
      <c r="F30" s="6">
        <v>59.624857013504339</v>
      </c>
      <c r="G30" s="6">
        <v>46.245838945856818</v>
      </c>
      <c r="H30" s="6">
        <v>46.138952099376368</v>
      </c>
      <c r="I30" s="6">
        <v>46.678596985403942</v>
      </c>
    </row>
    <row r="31" spans="4:9" x14ac:dyDescent="0.3">
      <c r="D31" s="10">
        <v>2022</v>
      </c>
      <c r="E31" s="6">
        <v>58.085756043179572</v>
      </c>
      <c r="F31" s="6">
        <v>103.1556255642441</v>
      </c>
      <c r="G31" s="6">
        <v>139.64187991028945</v>
      </c>
      <c r="H31" s="6">
        <v>122.0669356501475</v>
      </c>
      <c r="I31" s="6">
        <v>107.52303955998204</v>
      </c>
    </row>
    <row r="32" spans="4:9" x14ac:dyDescent="0.3">
      <c r="D32" s="10">
        <v>2023</v>
      </c>
      <c r="E32" s="6">
        <v>82.794625293364959</v>
      </c>
      <c r="F32" s="6">
        <v>120.31390324334893</v>
      </c>
      <c r="G32" s="6">
        <v>159.70229715969219</v>
      </c>
      <c r="H32" s="6">
        <v>162.38820255855885</v>
      </c>
      <c r="I32" s="6">
        <v>122.83919441504402</v>
      </c>
    </row>
    <row r="33" spans="4:9" x14ac:dyDescent="0.3">
      <c r="D33" s="10">
        <v>2024</v>
      </c>
      <c r="E33" s="6">
        <v>87.676866041468529</v>
      </c>
      <c r="F33" s="6">
        <v>130.04042465984617</v>
      </c>
      <c r="G33" s="6">
        <v>179.5571773471134</v>
      </c>
      <c r="H33" s="6">
        <v>176.48648959533315</v>
      </c>
      <c r="I33" s="6">
        <v>125.38705002029188</v>
      </c>
    </row>
    <row r="51" spans="2:18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1CD0-B5E1-45E1-A2B7-01DC86ECF01F}">
  <sheetPr>
    <tabColor theme="6" tint="0.79998168889431442"/>
    <pageSetUpPr fitToPage="1"/>
  </sheetPr>
  <dimension ref="B2:R51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9" width="12.26953125" bestFit="1" customWidth="1"/>
    <col min="10" max="18" width="9.1796875" customWidth="1"/>
  </cols>
  <sheetData>
    <row r="2" spans="2:18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2:18" ht="17" x14ac:dyDescent="0.3">
      <c r="B6" s="1" t="str" cm="1">
        <f t="array" aca="1" ref="B6" ca="1">+MID(CELL("filename",A1),FIND("]",CELL("filename",A1))+1,255)</f>
        <v>Slide 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8" spans="2:18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10" spans="2:18" ht="14.5" x14ac:dyDescent="0.3">
      <c r="B10" s="4" t="s">
        <v>89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2:18" x14ac:dyDescent="0.3">
      <c r="B11" s="5" t="s">
        <v>2</v>
      </c>
      <c r="C11" s="5" t="s">
        <v>90</v>
      </c>
      <c r="D11" s="11"/>
    </row>
    <row r="13" spans="2:18" x14ac:dyDescent="0.3">
      <c r="D13" s="7"/>
      <c r="E13" s="8">
        <v>2018</v>
      </c>
      <c r="F13" s="8">
        <v>2019</v>
      </c>
      <c r="G13" s="8">
        <v>2020</v>
      </c>
      <c r="H13" s="8">
        <v>2021</v>
      </c>
      <c r="I13" s="8">
        <v>2022</v>
      </c>
      <c r="J13" s="8">
        <v>2023</v>
      </c>
      <c r="K13" s="8">
        <v>2024</v>
      </c>
      <c r="L13" s="8">
        <v>2025</v>
      </c>
      <c r="M13" s="8">
        <v>2026</v>
      </c>
      <c r="N13" s="8">
        <v>2027</v>
      </c>
      <c r="O13" s="8">
        <v>2028</v>
      </c>
      <c r="P13" s="8">
        <v>2029</v>
      </c>
      <c r="Q13" s="8">
        <v>2030</v>
      </c>
      <c r="R13" s="9">
        <v>2031</v>
      </c>
    </row>
    <row r="14" spans="2:18" x14ac:dyDescent="0.3">
      <c r="D14" s="10" t="s">
        <v>12</v>
      </c>
      <c r="E14" s="17">
        <v>5.982547152410294E-2</v>
      </c>
      <c r="F14" s="17">
        <v>5.9600933496128466E-2</v>
      </c>
      <c r="G14" s="17">
        <v>6.6027340405228299E-2</v>
      </c>
      <c r="H14" s="17">
        <v>9.0786326807836534E-2</v>
      </c>
      <c r="I14" s="17">
        <v>5.411542498936861E-2</v>
      </c>
      <c r="J14" s="17">
        <v>5.336204943976218E-2</v>
      </c>
      <c r="K14" s="17">
        <v>5.5583674000019762E-2</v>
      </c>
      <c r="L14" s="17">
        <v>5.3662388948685198E-2</v>
      </c>
      <c r="M14" s="17">
        <v>5.3058494465672033E-2</v>
      </c>
      <c r="N14" s="17">
        <v>5.2565771905332237E-2</v>
      </c>
      <c r="O14" s="17">
        <v>5.2231627229296057E-2</v>
      </c>
      <c r="P14" s="17">
        <v>5.2015274365442607E-2</v>
      </c>
      <c r="Q14" s="17">
        <v>5.1854844147604558E-2</v>
      </c>
      <c r="R14" s="17">
        <v>5.1313588942092023E-2</v>
      </c>
    </row>
    <row r="15" spans="2:18" x14ac:dyDescent="0.3">
      <c r="D15" s="10" t="s">
        <v>91</v>
      </c>
      <c r="E15" s="17">
        <v>0.41583754454588717</v>
      </c>
      <c r="F15" s="17">
        <v>0.41010262893528893</v>
      </c>
      <c r="G15" s="17">
        <v>0.44525999490391671</v>
      </c>
      <c r="H15" s="17">
        <v>0.45381146737575656</v>
      </c>
      <c r="I15" s="17">
        <v>0.41817036122155421</v>
      </c>
      <c r="J15" s="17">
        <v>0.39777126635584809</v>
      </c>
      <c r="K15" s="17">
        <v>0.40238792169426657</v>
      </c>
      <c r="L15" s="17">
        <v>0.4000916366328493</v>
      </c>
      <c r="M15" s="17">
        <v>0.39651056056148593</v>
      </c>
      <c r="N15" s="17">
        <v>0.39268758482235439</v>
      </c>
      <c r="O15" s="17">
        <v>0.38720899198865755</v>
      </c>
      <c r="P15" s="17">
        <v>0.38526946501071774</v>
      </c>
      <c r="Q15" s="17">
        <v>0.38328337115403044</v>
      </c>
      <c r="R15" s="17">
        <v>0.38155189360539982</v>
      </c>
    </row>
    <row r="16" spans="2:18" x14ac:dyDescent="0.3">
      <c r="D16" s="10" t="s">
        <v>92</v>
      </c>
      <c r="E16" s="17">
        <v>4.1649771148616843E-2</v>
      </c>
      <c r="F16" s="17">
        <v>4.345001622799561E-2</v>
      </c>
      <c r="G16" s="17">
        <v>5.1871669282493031E-2</v>
      </c>
      <c r="H16" s="17">
        <v>5.3631825949985806E-2</v>
      </c>
      <c r="I16" s="17">
        <v>4.671738234053964E-2</v>
      </c>
      <c r="J16" s="17">
        <v>4.5429542180829244E-2</v>
      </c>
      <c r="K16" s="17">
        <v>3.9543977916676097E-2</v>
      </c>
      <c r="L16" s="17">
        <v>4.0183829405086545E-2</v>
      </c>
      <c r="M16" s="17">
        <v>4.0566436230891824E-2</v>
      </c>
      <c r="N16" s="17">
        <v>4.0925672794715574E-2</v>
      </c>
      <c r="O16" s="17">
        <v>4.2022134454643936E-2</v>
      </c>
      <c r="P16" s="17">
        <v>4.2449491806217293E-2</v>
      </c>
      <c r="Q16" s="17">
        <v>4.2882341109689685E-2</v>
      </c>
      <c r="R16" s="17">
        <v>4.3202119423616979E-2</v>
      </c>
    </row>
    <row r="17" spans="4:18" x14ac:dyDescent="0.3">
      <c r="D17" s="10" t="s">
        <v>72</v>
      </c>
      <c r="E17" s="17">
        <v>0.22611258702325374</v>
      </c>
      <c r="F17" s="17">
        <v>0.2328736287343709</v>
      </c>
      <c r="G17" s="17">
        <v>0.17477436969031557</v>
      </c>
      <c r="H17" s="17">
        <v>0.17211574349873854</v>
      </c>
      <c r="I17" s="17">
        <v>0.25008270483045719</v>
      </c>
      <c r="J17" s="17">
        <v>0.25235052754967613</v>
      </c>
      <c r="K17" s="17">
        <v>0.24609148953089696</v>
      </c>
      <c r="L17" s="17">
        <v>0.24428005066945491</v>
      </c>
      <c r="M17" s="17">
        <v>0.24253666146882907</v>
      </c>
      <c r="N17" s="17">
        <v>0.24081959328404756</v>
      </c>
      <c r="O17" s="17">
        <v>0.23885103771053848</v>
      </c>
      <c r="P17" s="17">
        <v>0.2383767601580313</v>
      </c>
      <c r="Q17" s="17">
        <v>0.23792735198763842</v>
      </c>
      <c r="R17" s="17">
        <v>0.23762574623207061</v>
      </c>
    </row>
    <row r="18" spans="4:18" x14ac:dyDescent="0.3">
      <c r="D18" s="10" t="s">
        <v>93</v>
      </c>
      <c r="E18" s="17">
        <v>1.6841975710089732E-2</v>
      </c>
      <c r="F18" s="17">
        <v>1.7078404401650617E-2</v>
      </c>
      <c r="G18" s="17">
        <v>1.9341882422145008E-2</v>
      </c>
      <c r="H18" s="17">
        <v>2.1249437266735491E-2</v>
      </c>
      <c r="I18" s="17">
        <v>2.7953137051314424E-2</v>
      </c>
      <c r="J18" s="17">
        <v>2.6060703738133593E-2</v>
      </c>
      <c r="K18" s="17">
        <v>2.6218886885571408E-2</v>
      </c>
      <c r="L18" s="17">
        <v>2.5584553288843275E-2</v>
      </c>
      <c r="M18" s="17">
        <v>2.5514134972596674E-2</v>
      </c>
      <c r="N18" s="17">
        <v>2.5459172547283627E-2</v>
      </c>
      <c r="O18" s="17">
        <v>2.5492999683853108E-2</v>
      </c>
      <c r="P18" s="17">
        <v>2.5514488860843197E-2</v>
      </c>
      <c r="Q18" s="17">
        <v>2.5519191021116345E-2</v>
      </c>
      <c r="R18" s="17">
        <v>2.5539669678209007E-2</v>
      </c>
    </row>
    <row r="19" spans="4:18" x14ac:dyDescent="0.3">
      <c r="D19" s="10" t="s">
        <v>94</v>
      </c>
      <c r="E19" s="17">
        <v>9.5604026230862726E-2</v>
      </c>
      <c r="F19" s="17">
        <v>9.58467459004992E-2</v>
      </c>
      <c r="G19" s="17">
        <v>0.11139489110858471</v>
      </c>
      <c r="H19" s="17">
        <v>0.11860846797457851</v>
      </c>
      <c r="I19" s="17">
        <v>0.11272243525223419</v>
      </c>
      <c r="J19" s="17">
        <v>0.10122858088565131</v>
      </c>
      <c r="K19" s="17">
        <v>0.10184384558853077</v>
      </c>
      <c r="L19" s="17">
        <v>0.10524156826894117</v>
      </c>
      <c r="M19" s="17">
        <v>0.10577860007097274</v>
      </c>
      <c r="N19" s="17">
        <v>0.10646601571522225</v>
      </c>
      <c r="O19" s="17">
        <v>0.10839615473919824</v>
      </c>
      <c r="P19" s="17">
        <v>0.10900588825870791</v>
      </c>
      <c r="Q19" s="17">
        <v>0.10967133855634204</v>
      </c>
      <c r="R19" s="17">
        <v>0.11041350037985516</v>
      </c>
    </row>
    <row r="20" spans="4:18" x14ac:dyDescent="0.3">
      <c r="D20" s="10" t="s">
        <v>95</v>
      </c>
      <c r="E20" s="17">
        <v>0.14412862381718686</v>
      </c>
      <c r="F20" s="17">
        <v>0.14104764230406627</v>
      </c>
      <c r="G20" s="17">
        <v>0.13132985218731666</v>
      </c>
      <c r="H20" s="17">
        <v>8.9796731126368559E-2</v>
      </c>
      <c r="I20" s="17">
        <v>9.023855431453176E-2</v>
      </c>
      <c r="J20" s="17">
        <v>0.12379732985009943</v>
      </c>
      <c r="K20" s="17">
        <v>0.12833020438403842</v>
      </c>
      <c r="L20" s="17">
        <v>0.1309559727861396</v>
      </c>
      <c r="M20" s="17">
        <v>0.13603511222955186</v>
      </c>
      <c r="N20" s="17">
        <v>0.14107618893104432</v>
      </c>
      <c r="O20" s="17">
        <v>0.14579705419381259</v>
      </c>
      <c r="P20" s="17">
        <v>0.14736863154003996</v>
      </c>
      <c r="Q20" s="17">
        <v>0.14886156202357864</v>
      </c>
      <c r="R20" s="17">
        <v>0.15035348173875632</v>
      </c>
    </row>
    <row r="51" spans="2:18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E064-A59F-4901-9C03-081CFF8C2967}">
  <sheetPr>
    <tabColor theme="6" tint="0.79998168889431442"/>
    <pageSetUpPr fitToPage="1"/>
  </sheetPr>
  <dimension ref="B2:S51"/>
  <sheetViews>
    <sheetView showGridLines="0" zoomScale="85" zoomScaleNormal="85" workbookViewId="0">
      <selection activeCell="D11" sqref="D11"/>
    </sheetView>
  </sheetViews>
  <sheetFormatPr defaultColWidth="9.1796875" defaultRowHeight="13" x14ac:dyDescent="0.3"/>
  <cols>
    <col min="1" max="1" width="5" customWidth="1"/>
    <col min="2" max="3" width="10.7265625" bestFit="1" customWidth="1"/>
    <col min="4" max="4" width="10" bestFit="1" customWidth="1"/>
    <col min="5" max="5" width="14.7265625" bestFit="1" customWidth="1"/>
    <col min="6" max="6" width="12.17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43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96</v>
      </c>
      <c r="D11" s="11"/>
    </row>
    <row r="13" spans="2:19" x14ac:dyDescent="0.3">
      <c r="D13" s="7"/>
      <c r="E13" s="9" t="s">
        <v>45</v>
      </c>
    </row>
    <row r="14" spans="2:19" x14ac:dyDescent="0.3">
      <c r="D14" s="10">
        <v>2015</v>
      </c>
      <c r="E14" s="6">
        <v>469660</v>
      </c>
    </row>
    <row r="15" spans="2:19" x14ac:dyDescent="0.3">
      <c r="D15" s="10">
        <f>+D14+1</f>
        <v>2016</v>
      </c>
      <c r="E15" s="6">
        <v>470740</v>
      </c>
    </row>
    <row r="16" spans="2:19" x14ac:dyDescent="0.3">
      <c r="D16" s="10">
        <f t="shared" ref="D16:D30" si="0">+D15+1</f>
        <v>2017</v>
      </c>
      <c r="E16" s="6">
        <v>471068</v>
      </c>
    </row>
    <row r="17" spans="4:5" x14ac:dyDescent="0.3">
      <c r="D17" s="10">
        <f t="shared" si="0"/>
        <v>2018</v>
      </c>
      <c r="E17" s="6">
        <v>472726</v>
      </c>
    </row>
    <row r="18" spans="4:5" x14ac:dyDescent="0.3">
      <c r="D18" s="10">
        <f t="shared" si="0"/>
        <v>2019</v>
      </c>
      <c r="E18" s="6">
        <v>473220</v>
      </c>
    </row>
    <row r="19" spans="4:5" x14ac:dyDescent="0.3">
      <c r="D19" s="10">
        <f t="shared" si="0"/>
        <v>2020</v>
      </c>
      <c r="E19" s="6">
        <v>177264</v>
      </c>
    </row>
    <row r="20" spans="4:5" x14ac:dyDescent="0.3">
      <c r="D20" s="10">
        <f t="shared" si="0"/>
        <v>2021</v>
      </c>
      <c r="E20" s="6">
        <v>160810</v>
      </c>
    </row>
    <row r="21" spans="4:5" x14ac:dyDescent="0.3">
      <c r="D21" s="10">
        <f t="shared" si="0"/>
        <v>2022</v>
      </c>
      <c r="E21" s="6">
        <v>367133</v>
      </c>
    </row>
    <row r="22" spans="4:5" x14ac:dyDescent="0.3">
      <c r="D22" s="10">
        <f t="shared" si="0"/>
        <v>2023</v>
      </c>
      <c r="E22" s="6">
        <v>450171</v>
      </c>
    </row>
    <row r="23" spans="4:5" x14ac:dyDescent="0.3">
      <c r="D23" s="10">
        <f t="shared" si="0"/>
        <v>2024</v>
      </c>
      <c r="E23" s="6">
        <v>471280</v>
      </c>
    </row>
    <row r="24" spans="4:5" x14ac:dyDescent="0.3">
      <c r="D24" s="10">
        <f t="shared" si="0"/>
        <v>2025</v>
      </c>
      <c r="E24" s="19">
        <v>473729</v>
      </c>
    </row>
    <row r="25" spans="4:5" x14ac:dyDescent="0.3">
      <c r="D25" s="10">
        <f t="shared" si="0"/>
        <v>2026</v>
      </c>
      <c r="E25" s="19">
        <v>473985.97905894025</v>
      </c>
    </row>
    <row r="26" spans="4:5" x14ac:dyDescent="0.3">
      <c r="D26" s="10">
        <f t="shared" si="0"/>
        <v>2027</v>
      </c>
      <c r="E26" s="19">
        <v>474242.95811788051</v>
      </c>
    </row>
    <row r="27" spans="4:5" x14ac:dyDescent="0.3">
      <c r="D27" s="10">
        <f t="shared" si="0"/>
        <v>2028</v>
      </c>
      <c r="E27" s="19">
        <v>474499.93717682071</v>
      </c>
    </row>
    <row r="28" spans="4:5" x14ac:dyDescent="0.3">
      <c r="D28" s="10">
        <f t="shared" si="0"/>
        <v>2029</v>
      </c>
      <c r="E28" s="19">
        <v>474633.29145121382</v>
      </c>
    </row>
    <row r="29" spans="4:5" x14ac:dyDescent="0.3">
      <c r="D29" s="10">
        <f t="shared" si="0"/>
        <v>2030</v>
      </c>
      <c r="E29" s="19">
        <v>474766.64572560694</v>
      </c>
    </row>
    <row r="30" spans="4:5" x14ac:dyDescent="0.3">
      <c r="D30" s="10">
        <f t="shared" si="0"/>
        <v>2031</v>
      </c>
      <c r="E30" s="19">
        <v>474950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720C-336B-4943-A601-707E41B891A0}">
  <sheetPr>
    <tabColor theme="6" tint="0.79998168889431442"/>
    <pageSetUpPr fitToPage="1"/>
  </sheetPr>
  <dimension ref="B2:S51"/>
  <sheetViews>
    <sheetView showGridLines="0" zoomScale="85" zoomScaleNormal="85" workbookViewId="0">
      <selection activeCell="D11" sqref="D11"/>
    </sheetView>
  </sheetViews>
  <sheetFormatPr defaultColWidth="9.1796875" defaultRowHeight="13" x14ac:dyDescent="0.3"/>
  <cols>
    <col min="1" max="1" width="5" customWidth="1"/>
    <col min="2" max="3" width="10.7265625" bestFit="1" customWidth="1"/>
    <col min="4" max="4" width="10" bestFit="1" customWidth="1"/>
    <col min="5" max="5" width="14.7265625" bestFit="1" customWidth="1"/>
    <col min="6" max="6" width="12.17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97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96</v>
      </c>
      <c r="D11" s="11"/>
    </row>
    <row r="13" spans="2:19" x14ac:dyDescent="0.3">
      <c r="D13" s="7"/>
      <c r="E13" s="9" t="s">
        <v>98</v>
      </c>
    </row>
    <row r="14" spans="2:19" x14ac:dyDescent="0.3">
      <c r="D14" s="10">
        <v>2025</v>
      </c>
      <c r="E14" s="19">
        <v>221.90816447100178</v>
      </c>
    </row>
    <row r="15" spans="2:19" x14ac:dyDescent="0.3">
      <c r="D15" s="10">
        <f>+D14+1</f>
        <v>2026</v>
      </c>
      <c r="E15" s="19">
        <v>224.00424335982763</v>
      </c>
    </row>
    <row r="16" spans="2:19" x14ac:dyDescent="0.3">
      <c r="D16" s="10">
        <f t="shared" ref="D16:D20" si="0">+D15+1</f>
        <v>2027</v>
      </c>
      <c r="E16" s="19">
        <v>226.06042554971231</v>
      </c>
    </row>
    <row r="17" spans="4:5" x14ac:dyDescent="0.3">
      <c r="D17" s="10">
        <f t="shared" si="0"/>
        <v>2028</v>
      </c>
      <c r="E17" s="19">
        <v>227.60431138466015</v>
      </c>
    </row>
    <row r="18" spans="4:5" x14ac:dyDescent="0.3">
      <c r="D18" s="10">
        <f t="shared" si="0"/>
        <v>2029</v>
      </c>
      <c r="E18" s="19">
        <v>229.46270334935986</v>
      </c>
    </row>
    <row r="19" spans="4:5" x14ac:dyDescent="0.3">
      <c r="D19" s="10">
        <f t="shared" si="0"/>
        <v>2030</v>
      </c>
      <c r="E19" s="19">
        <v>231.24917521709418</v>
      </c>
    </row>
    <row r="20" spans="4:5" x14ac:dyDescent="0.3">
      <c r="D20" s="10">
        <f t="shared" si="0"/>
        <v>2031</v>
      </c>
      <c r="E20" s="19">
        <v>232.8068011044256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BF77B-7728-4225-84E3-69E1481E841B}">
  <sheetPr>
    <tabColor theme="6" tint="0.79998168889431442"/>
    <pageSetUpPr fitToPage="1"/>
  </sheetPr>
  <dimension ref="B2:S50"/>
  <sheetViews>
    <sheetView showGridLines="0" tabSelected="1" zoomScale="85" zoomScaleNormal="85" workbookViewId="0">
      <selection activeCell="I20" sqref="I20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22.81640625" customWidth="1"/>
    <col min="4" max="4" width="10" bestFit="1" customWidth="1"/>
    <col min="5" max="5" width="14.7265625" bestFit="1" customWidth="1"/>
    <col min="6" max="6" width="22.726562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3</v>
      </c>
      <c r="D11" s="11"/>
    </row>
    <row r="13" spans="2:19" x14ac:dyDescent="0.3">
      <c r="F13" t="s">
        <v>4</v>
      </c>
      <c r="G13" s="12">
        <v>83.907050000000012</v>
      </c>
      <c r="H13" s="12">
        <v>84.441508225363862</v>
      </c>
      <c r="I13" s="12">
        <v>85.519856427141065</v>
      </c>
      <c r="J13" s="12">
        <v>86.588709372166917</v>
      </c>
      <c r="K13" s="12">
        <v>87.4622389470332</v>
      </c>
      <c r="L13" s="12">
        <v>88.422847865908878</v>
      </c>
      <c r="M13" s="12">
        <v>89.359086757907633</v>
      </c>
      <c r="N13" s="12">
        <v>90.160645516346605</v>
      </c>
    </row>
    <row r="14" spans="2:19" x14ac:dyDescent="0.3">
      <c r="F14" t="s">
        <v>5</v>
      </c>
      <c r="G14" s="12">
        <v>83.9</v>
      </c>
      <c r="H14" s="12">
        <v>84.2</v>
      </c>
      <c r="I14" s="12">
        <v>84.8</v>
      </c>
      <c r="J14" s="12">
        <v>86</v>
      </c>
      <c r="K14" s="12">
        <v>86.9</v>
      </c>
      <c r="L14" s="12">
        <v>87.7</v>
      </c>
      <c r="M14" s="12">
        <v>89</v>
      </c>
      <c r="N14" s="12">
        <v>90</v>
      </c>
    </row>
    <row r="15" spans="2:19" x14ac:dyDescent="0.3">
      <c r="F15" t="s">
        <v>6</v>
      </c>
      <c r="G15" s="12"/>
      <c r="H15" s="12">
        <v>84.9</v>
      </c>
      <c r="I15" s="12">
        <v>85.9</v>
      </c>
      <c r="J15" s="12">
        <v>87</v>
      </c>
      <c r="K15" s="12">
        <v>88.1</v>
      </c>
      <c r="L15" s="12">
        <v>89.2</v>
      </c>
      <c r="M15" s="12">
        <v>90.3</v>
      </c>
      <c r="N15" s="12">
        <v>91.4</v>
      </c>
    </row>
    <row r="50" spans="2:19" ht="17" x14ac:dyDescent="0.3">
      <c r="B50" s="1" t="s">
        <v>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8DCE-DB09-4B69-8D8B-23C37EEFC5B5}">
  <sheetPr>
    <tabColor theme="6" tint="0.79998168889431442"/>
    <pageSetUpPr fitToPage="1"/>
  </sheetPr>
  <dimension ref="B2:S51"/>
  <sheetViews>
    <sheetView showGridLines="0" zoomScale="85" zoomScaleNormal="85" workbookViewId="0">
      <selection activeCell="C3" sqref="C3"/>
    </sheetView>
  </sheetViews>
  <sheetFormatPr defaultColWidth="9.1796875" defaultRowHeight="13" x14ac:dyDescent="0.3"/>
  <cols>
    <col min="1" max="1" width="5" customWidth="1"/>
    <col min="2" max="3" width="10.7265625" bestFit="1" customWidth="1"/>
    <col min="4" max="4" width="10" bestFit="1" customWidth="1"/>
    <col min="5" max="5" width="14.7265625" bestFit="1" customWidth="1"/>
    <col min="6" max="6" width="12.17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39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99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96</v>
      </c>
      <c r="D11" s="11"/>
    </row>
    <row r="13" spans="2:19" x14ac:dyDescent="0.3">
      <c r="D13" s="7"/>
      <c r="E13" s="9" t="s">
        <v>100</v>
      </c>
    </row>
    <row r="14" spans="2:19" x14ac:dyDescent="0.3">
      <c r="D14" s="10">
        <v>2025</v>
      </c>
      <c r="E14" s="20">
        <v>0.80325368959550159</v>
      </c>
    </row>
    <row r="15" spans="2:19" x14ac:dyDescent="0.3">
      <c r="D15" s="10">
        <f>+D14+1</f>
        <v>2026</v>
      </c>
      <c r="E15" s="20">
        <v>0.80546230894409654</v>
      </c>
    </row>
    <row r="16" spans="2:19" x14ac:dyDescent="0.3">
      <c r="D16" s="10">
        <f t="shared" ref="D16:D20" si="0">+D15+1</f>
        <v>2027</v>
      </c>
      <c r="E16" s="20">
        <v>0.80767350169615493</v>
      </c>
    </row>
    <row r="17" spans="4:5" x14ac:dyDescent="0.3">
      <c r="D17" s="10">
        <f t="shared" si="0"/>
        <v>2028</v>
      </c>
      <c r="E17" s="20">
        <v>0.80984880743105836</v>
      </c>
    </row>
    <row r="18" spans="4:5" x14ac:dyDescent="0.3">
      <c r="D18" s="10">
        <f t="shared" si="0"/>
        <v>2029</v>
      </c>
      <c r="E18" s="20">
        <v>0.81188439773215537</v>
      </c>
    </row>
    <row r="19" spans="4:5" x14ac:dyDescent="0.3">
      <c r="D19" s="10">
        <f t="shared" si="0"/>
        <v>2030</v>
      </c>
      <c r="E19" s="20">
        <v>0.81391364401632338</v>
      </c>
    </row>
    <row r="20" spans="4:5" x14ac:dyDescent="0.3">
      <c r="D20" s="10">
        <f t="shared" si="0"/>
        <v>2031</v>
      </c>
      <c r="E20" s="20">
        <v>0.81540516298866716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F6DE-3270-4DEC-B427-7EDA4F56F47A}">
  <sheetPr>
    <tabColor theme="6" tint="0.79998168889431442"/>
    <pageSetUpPr fitToPage="1"/>
  </sheetPr>
  <dimension ref="B2:S51"/>
  <sheetViews>
    <sheetView showGridLines="0" zoomScale="85" zoomScaleNormal="85" workbookViewId="0">
      <selection activeCell="D11" sqref="D11"/>
    </sheetView>
  </sheetViews>
  <sheetFormatPr defaultColWidth="9.1796875" defaultRowHeight="13" x14ac:dyDescent="0.3"/>
  <cols>
    <col min="1" max="1" width="5" customWidth="1"/>
    <col min="2" max="3" width="10.7265625" bestFit="1" customWidth="1"/>
    <col min="4" max="4" width="10" bestFit="1" customWidth="1"/>
    <col min="5" max="5" width="14.7265625" bestFit="1" customWidth="1"/>
    <col min="6" max="6" width="12.17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101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96</v>
      </c>
      <c r="D11" s="11"/>
    </row>
    <row r="13" spans="2:19" x14ac:dyDescent="0.3">
      <c r="D13" s="7"/>
      <c r="E13" s="8"/>
      <c r="F13" s="8">
        <v>2019</v>
      </c>
      <c r="G13" s="8"/>
      <c r="H13" s="8">
        <v>2024</v>
      </c>
      <c r="I13" s="8">
        <v>2025</v>
      </c>
      <c r="J13" s="8">
        <v>2026</v>
      </c>
      <c r="K13" s="8">
        <v>2027</v>
      </c>
      <c r="L13" s="8">
        <v>2028</v>
      </c>
      <c r="M13" s="8">
        <v>2029</v>
      </c>
      <c r="N13" s="8">
        <v>2030</v>
      </c>
      <c r="O13" s="9">
        <v>2031</v>
      </c>
    </row>
    <row r="14" spans="2:19" x14ac:dyDescent="0.3">
      <c r="D14" s="10" t="s">
        <v>102</v>
      </c>
      <c r="E14" s="10"/>
      <c r="F14" s="6">
        <v>480000</v>
      </c>
      <c r="G14" s="6"/>
      <c r="H14" s="6">
        <v>480000</v>
      </c>
      <c r="I14" s="6">
        <v>480000</v>
      </c>
      <c r="J14" s="6">
        <v>480000</v>
      </c>
      <c r="K14" s="6">
        <v>480000</v>
      </c>
      <c r="L14" s="6">
        <v>480000</v>
      </c>
      <c r="M14" s="6">
        <v>480000</v>
      </c>
      <c r="N14" s="6">
        <v>480000</v>
      </c>
      <c r="O14" s="6">
        <v>480000</v>
      </c>
    </row>
    <row r="15" spans="2:19" x14ac:dyDescent="0.3">
      <c r="D15" s="10" t="s">
        <v>103</v>
      </c>
      <c r="E15" s="10"/>
      <c r="F15" s="6">
        <v>473220</v>
      </c>
      <c r="G15" s="6"/>
      <c r="H15" s="6">
        <v>471280</v>
      </c>
      <c r="I15" s="6">
        <v>473729</v>
      </c>
      <c r="J15" s="6">
        <v>473985.97905894025</v>
      </c>
      <c r="K15" s="6">
        <v>474242.95811788051</v>
      </c>
      <c r="L15" s="6">
        <v>474499.93717682071</v>
      </c>
      <c r="M15" s="6">
        <v>474633.29145121382</v>
      </c>
      <c r="N15" s="6">
        <v>474766.64572560694</v>
      </c>
      <c r="O15" s="6">
        <v>474950</v>
      </c>
    </row>
    <row r="16" spans="2:19" x14ac:dyDescent="0.3">
      <c r="D16" s="10" t="s">
        <v>104</v>
      </c>
      <c r="E16" s="10" t="s">
        <v>44</v>
      </c>
      <c r="F16" s="6">
        <v>2728</v>
      </c>
      <c r="G16" s="6"/>
      <c r="H16" s="6">
        <v>2637</v>
      </c>
      <c r="I16" s="6"/>
      <c r="J16" s="6"/>
      <c r="K16" s="6">
        <v>2440</v>
      </c>
      <c r="L16" s="6">
        <v>2390</v>
      </c>
      <c r="M16" s="6">
        <v>2347</v>
      </c>
      <c r="N16" s="6">
        <v>2309</v>
      </c>
      <c r="O16" s="6">
        <v>2274</v>
      </c>
    </row>
    <row r="17" spans="4:15" x14ac:dyDescent="0.3">
      <c r="D17" s="10" t="s">
        <v>105</v>
      </c>
      <c r="E17" s="10"/>
      <c r="F17" s="6">
        <v>4052</v>
      </c>
      <c r="G17" s="6"/>
      <c r="H17" s="6">
        <v>6083</v>
      </c>
      <c r="I17" s="6">
        <v>6271</v>
      </c>
      <c r="J17" s="6">
        <v>6014.0209410597454</v>
      </c>
      <c r="K17" s="6">
        <v>3317.0418821194908</v>
      </c>
      <c r="L17" s="6">
        <v>3110.0628231792944</v>
      </c>
      <c r="M17" s="6">
        <v>3019.7085487861768</v>
      </c>
      <c r="N17" s="6">
        <v>2924.3542743930593</v>
      </c>
      <c r="O17" s="6">
        <v>2776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4885-7D10-47E4-80F2-E5F3611A3974}">
  <sheetPr>
    <tabColor theme="6" tint="0.79998168889431442"/>
    <pageSetUpPr fitToPage="1"/>
  </sheetPr>
  <dimension ref="B2:S51"/>
  <sheetViews>
    <sheetView showGridLines="0" zoomScale="85" zoomScaleNormal="85" workbookViewId="0"/>
  </sheetViews>
  <sheetFormatPr defaultColWidth="9.1796875" defaultRowHeight="13" x14ac:dyDescent="0.3"/>
  <cols>
    <col min="1" max="1" width="5" customWidth="1"/>
    <col min="2" max="3" width="10.7265625" bestFit="1" customWidth="1"/>
    <col min="4" max="4" width="10" bestFit="1" customWidth="1"/>
    <col min="5" max="5" width="14.7265625" bestFit="1" customWidth="1"/>
    <col min="6" max="6" width="41.453125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106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96</v>
      </c>
      <c r="D11" s="11"/>
    </row>
    <row r="13" spans="2:19" x14ac:dyDescent="0.3">
      <c r="F13" t="s">
        <v>107</v>
      </c>
      <c r="G13" s="12">
        <v>83.859729000000002</v>
      </c>
      <c r="H13" s="12">
        <v>86.092780479802229</v>
      </c>
      <c r="I13" s="12">
        <v>88.815303313523401</v>
      </c>
      <c r="J13" s="12">
        <v>91.596581714964032</v>
      </c>
      <c r="K13" s="12">
        <v>93.955374161696341</v>
      </c>
      <c r="L13" s="12">
        <v>95.831051988031817</v>
      </c>
      <c r="M13" s="12">
        <v>97.391047817725322</v>
      </c>
      <c r="N13" s="12">
        <v>99.084344067449521</v>
      </c>
    </row>
    <row r="14" spans="2:19" x14ac:dyDescent="0.3">
      <c r="F14" t="s">
        <v>108</v>
      </c>
      <c r="G14" s="12">
        <v>93.745123433287617</v>
      </c>
      <c r="H14" s="12">
        <v>95.208388976171449</v>
      </c>
      <c r="I14" s="12">
        <v>97.196101734404152</v>
      </c>
      <c r="J14" s="12">
        <v>99.24107844117276</v>
      </c>
      <c r="K14" s="12">
        <v>100.89738693570075</v>
      </c>
      <c r="L14" s="12">
        <v>102.18918603162135</v>
      </c>
      <c r="M14" s="12">
        <v>103.20534855139876</v>
      </c>
      <c r="N14" s="12">
        <v>104.27777030396258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095B-5DD3-4E1A-8A3F-2F40DDADB4AF}">
  <sheetPr>
    <tabColor theme="6" tint="0.79998168889431442"/>
    <pageSetUpPr fitToPage="1"/>
  </sheetPr>
  <dimension ref="B2:S51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22.81640625" customWidth="1"/>
    <col min="4" max="4" width="10" bestFit="1" customWidth="1"/>
    <col min="5" max="5" width="14.7265625" bestFit="1" customWidth="1"/>
    <col min="6" max="6" width="22.726562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43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109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3</v>
      </c>
      <c r="D11" s="11"/>
    </row>
    <row r="13" spans="2:19" x14ac:dyDescent="0.3">
      <c r="F13" t="s">
        <v>110</v>
      </c>
      <c r="G13" s="12">
        <v>83.907050000000012</v>
      </c>
      <c r="H13" s="12">
        <v>84.441508225363862</v>
      </c>
      <c r="I13" s="12">
        <v>85.519856427141065</v>
      </c>
      <c r="J13" s="12">
        <v>86.588709372166917</v>
      </c>
      <c r="K13" s="12">
        <v>87.4622389470332</v>
      </c>
      <c r="L13" s="12">
        <v>88.422847865908878</v>
      </c>
      <c r="M13" s="12">
        <v>89.359086757907633</v>
      </c>
      <c r="N13" s="12">
        <v>90.160645516346605</v>
      </c>
    </row>
    <row r="14" spans="2:19" x14ac:dyDescent="0.3">
      <c r="F14" t="s">
        <v>111</v>
      </c>
      <c r="G14" s="12">
        <v>83.869168999999985</v>
      </c>
      <c r="H14" s="12">
        <v>86.092780479802229</v>
      </c>
      <c r="I14" s="12">
        <v>88.815303313523401</v>
      </c>
      <c r="J14" s="12">
        <v>91.596581714964032</v>
      </c>
      <c r="K14" s="12">
        <v>93.955374161696341</v>
      </c>
      <c r="L14" s="12">
        <v>95.831051988031817</v>
      </c>
      <c r="M14" s="12">
        <v>97.391047817725322</v>
      </c>
      <c r="N14" s="12">
        <v>99.084344067449521</v>
      </c>
    </row>
    <row r="15" spans="2:19" x14ac:dyDescent="0.3">
      <c r="F15" t="s">
        <v>5</v>
      </c>
      <c r="G15" s="12">
        <v>83.9</v>
      </c>
      <c r="H15" s="12">
        <v>84.2</v>
      </c>
      <c r="I15" s="12">
        <v>84.8</v>
      </c>
      <c r="J15" s="12">
        <v>86</v>
      </c>
      <c r="K15" s="12">
        <v>86.9</v>
      </c>
      <c r="L15" s="12">
        <v>87.7</v>
      </c>
      <c r="M15" s="12">
        <v>89</v>
      </c>
      <c r="N15" s="12">
        <v>90</v>
      </c>
    </row>
    <row r="16" spans="2:19" x14ac:dyDescent="0.3">
      <c r="F16" t="s">
        <v>6</v>
      </c>
      <c r="G16" s="12"/>
      <c r="H16" s="12">
        <v>84.9</v>
      </c>
      <c r="I16" s="12">
        <v>85.9</v>
      </c>
      <c r="J16" s="12">
        <v>87</v>
      </c>
      <c r="K16" s="12">
        <v>88.1</v>
      </c>
      <c r="L16" s="12">
        <v>89.2</v>
      </c>
      <c r="M16" s="12">
        <v>90.3</v>
      </c>
      <c r="N16" s="12">
        <v>91.4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851D-C944-4F00-B3EA-4CD17F28E01B}">
  <sheetPr>
    <tabColor theme="6" tint="0.79998168889431442"/>
    <pageSetUpPr fitToPage="1"/>
  </sheetPr>
  <dimension ref="B2:S51"/>
  <sheetViews>
    <sheetView showGridLines="0" zoomScale="85" zoomScaleNormal="85" workbookViewId="0">
      <selection activeCell="M35" sqref="M35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22.81640625" customWidth="1"/>
    <col min="4" max="4" width="12.54296875" bestFit="1" customWidth="1"/>
    <col min="5" max="17" width="10.7265625" customWidth="1"/>
    <col min="18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112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113</v>
      </c>
      <c r="D11" s="11"/>
    </row>
    <row r="13" spans="2:19" x14ac:dyDescent="0.3">
      <c r="D13" s="7"/>
      <c r="E13" s="21">
        <v>2019</v>
      </c>
      <c r="F13" s="21">
        <v>2020</v>
      </c>
      <c r="G13" s="21">
        <v>2021</v>
      </c>
      <c r="H13" s="21">
        <v>2022</v>
      </c>
      <c r="I13" s="21">
        <v>2023</v>
      </c>
      <c r="J13" s="21">
        <v>2024</v>
      </c>
      <c r="K13" s="21">
        <v>2025</v>
      </c>
      <c r="L13" s="8">
        <v>2026</v>
      </c>
      <c r="M13" s="8">
        <v>2027</v>
      </c>
      <c r="N13" s="8">
        <v>2028</v>
      </c>
      <c r="O13" s="8">
        <v>2029</v>
      </c>
      <c r="P13" s="8">
        <v>2030</v>
      </c>
      <c r="Q13" s="9">
        <v>2031</v>
      </c>
    </row>
    <row r="14" spans="2:19" x14ac:dyDescent="0.3">
      <c r="D14" s="10" t="s">
        <v>12</v>
      </c>
      <c r="E14" s="12">
        <v>4.8207363498458884</v>
      </c>
      <c r="F14" s="12">
        <v>1.4586284275871839</v>
      </c>
      <c r="G14" s="12">
        <v>1.7604380185891451</v>
      </c>
      <c r="H14" s="12">
        <v>3.3342609864545643</v>
      </c>
      <c r="I14" s="12">
        <v>4.2263141117345846</v>
      </c>
      <c r="J14" s="12">
        <v>4.6631217208946447</v>
      </c>
      <c r="K14" s="12">
        <v>4.5695253683156158</v>
      </c>
      <c r="L14" s="12">
        <v>4.5823007960377424</v>
      </c>
      <c r="M14" s="12">
        <v>4.603674917687643</v>
      </c>
      <c r="N14" s="12">
        <v>4.6382543558442269</v>
      </c>
      <c r="O14" s="12">
        <v>4.6817234333739624</v>
      </c>
      <c r="P14" s="12">
        <v>4.7300611229826934</v>
      </c>
      <c r="Q14" s="12">
        <v>4.7359868699330478</v>
      </c>
    </row>
    <row r="15" spans="2:19" x14ac:dyDescent="0.3">
      <c r="D15" s="10" t="s">
        <v>91</v>
      </c>
      <c r="E15" s="12">
        <v>33.180459968728641</v>
      </c>
      <c r="F15" s="12">
        <v>9.8579595307469994</v>
      </c>
      <c r="G15" s="12">
        <v>8.8099600253752008</v>
      </c>
      <c r="H15" s="12">
        <v>25.77805284251448</v>
      </c>
      <c r="I15" s="12">
        <v>31.514861167989768</v>
      </c>
      <c r="J15" s="12">
        <v>33.771143852172003</v>
      </c>
      <c r="K15" s="12">
        <v>34.018530899789305</v>
      </c>
      <c r="L15" s="12">
        <v>34.363367639266222</v>
      </c>
      <c r="M15" s="12">
        <v>34.687372464299351</v>
      </c>
      <c r="N15" s="12">
        <v>34.924093101001127</v>
      </c>
      <c r="O15" s="12">
        <v>35.302904656777763</v>
      </c>
      <c r="P15" s="12">
        <v>35.672999002279084</v>
      </c>
      <c r="Q15" s="12">
        <v>35.981146123728571</v>
      </c>
    </row>
    <row r="16" spans="2:19" x14ac:dyDescent="0.3">
      <c r="D16" s="10" t="s">
        <v>92</v>
      </c>
      <c r="E16" s="12">
        <v>3.5143924825489234</v>
      </c>
      <c r="F16" s="12">
        <v>1.1459115411508243</v>
      </c>
      <c r="G16" s="12">
        <v>1.0399749469824466</v>
      </c>
      <c r="H16" s="12">
        <v>2.8784389175164855</v>
      </c>
      <c r="I16" s="12">
        <v>3.5980536209580762</v>
      </c>
      <c r="J16" s="12">
        <v>3.3174917936112869</v>
      </c>
      <c r="K16" s="12">
        <v>3.4335310179049565</v>
      </c>
      <c r="L16" s="12">
        <v>3.4753930316234287</v>
      </c>
      <c r="M16" s="12">
        <v>3.5215933970161655</v>
      </c>
      <c r="N16" s="12">
        <v>3.6186383509006039</v>
      </c>
      <c r="O16" s="12">
        <v>3.6773601731837275</v>
      </c>
      <c r="P16" s="12">
        <v>3.7355147730144034</v>
      </c>
      <c r="Q16" s="12">
        <v>3.7810098629614481</v>
      </c>
    </row>
    <row r="17" spans="4:17" x14ac:dyDescent="0.3">
      <c r="D17" s="10" t="s">
        <v>72</v>
      </c>
      <c r="E17" s="12">
        <v>18.835650737470758</v>
      </c>
      <c r="F17" s="12">
        <v>3.8609894398190816</v>
      </c>
      <c r="G17" s="12">
        <v>3.3374970560738935</v>
      </c>
      <c r="H17" s="12">
        <v>15.40856430984401</v>
      </c>
      <c r="I17" s="12">
        <v>19.986349978757797</v>
      </c>
      <c r="J17" s="12">
        <v>20.645532897995107</v>
      </c>
      <c r="K17" s="12">
        <v>20.347898975240057</v>
      </c>
      <c r="L17" s="12">
        <v>20.395052674954684</v>
      </c>
      <c r="M17" s="12">
        <v>20.424822887042573</v>
      </c>
      <c r="N17" s="12">
        <v>20.299208560696293</v>
      </c>
      <c r="O17" s="12">
        <v>20.42630847097638</v>
      </c>
      <c r="P17" s="12">
        <v>20.536514818190177</v>
      </c>
      <c r="Q17" s="12">
        <v>20.665595331665898</v>
      </c>
    </row>
    <row r="18" spans="4:17" x14ac:dyDescent="0.3">
      <c r="D18" s="10" t="s">
        <v>93</v>
      </c>
      <c r="E18" s="12">
        <v>1.3813623389263381</v>
      </c>
      <c r="F18" s="12">
        <v>0.42728692948770625</v>
      </c>
      <c r="G18" s="12">
        <v>0.41204792123781719</v>
      </c>
      <c r="H18" s="12">
        <v>1.7223010691965497</v>
      </c>
      <c r="I18" s="12">
        <v>2.0640271714927438</v>
      </c>
      <c r="J18" s="12">
        <v>2.199600208754541</v>
      </c>
      <c r="K18" s="12">
        <v>2.1676091784762845</v>
      </c>
      <c r="L18" s="12">
        <v>2.1822653958440337</v>
      </c>
      <c r="M18" s="12">
        <v>2.1982246016432292</v>
      </c>
      <c r="N18" s="12">
        <v>2.2054252176894482</v>
      </c>
      <c r="O18" s="12">
        <v>2.2278849409585368</v>
      </c>
      <c r="P18" s="12">
        <v>2.2489896650888381</v>
      </c>
      <c r="Q18" s="12">
        <v>2.269479638762181</v>
      </c>
    </row>
    <row r="19" spans="4:17" x14ac:dyDescent="0.3">
      <c r="D19" s="10" t="s">
        <v>94</v>
      </c>
      <c r="E19" s="12">
        <v>7.7524270992667041</v>
      </c>
      <c r="F19" s="12">
        <v>2.4608556676938997</v>
      </c>
      <c r="G19" s="12">
        <v>2.2999372668862899</v>
      </c>
      <c r="H19" s="12">
        <v>6.9452659428159915</v>
      </c>
      <c r="I19" s="12">
        <v>8.0173790999321248</v>
      </c>
      <c r="J19" s="12">
        <v>8.5440600508550339</v>
      </c>
      <c r="K19" s="12">
        <v>8.8102895103101329</v>
      </c>
      <c r="L19" s="12">
        <v>8.9066595662375985</v>
      </c>
      <c r="M19" s="12">
        <v>9.0135831063338276</v>
      </c>
      <c r="N19" s="12">
        <v>9.2259900413529774</v>
      </c>
      <c r="O19" s="12">
        <v>9.3256634175626658</v>
      </c>
      <c r="P19" s="12">
        <v>9.4280345379106052</v>
      </c>
      <c r="Q19" s="12">
        <v>9.5175497707323355</v>
      </c>
    </row>
    <row r="20" spans="4:17" x14ac:dyDescent="0.3">
      <c r="D20" s="10" t="s">
        <v>95</v>
      </c>
      <c r="E20" s="12">
        <v>11.408437023212748</v>
      </c>
      <c r="F20" s="12">
        <v>2.9012444635143053</v>
      </c>
      <c r="G20" s="12">
        <v>1.7412487648552062</v>
      </c>
      <c r="H20" s="12">
        <v>5.5599469316579198</v>
      </c>
      <c r="I20" s="12">
        <v>9.8048408491349051</v>
      </c>
      <c r="J20" s="12">
        <v>10.766099475717388</v>
      </c>
      <c r="K20" s="12">
        <v>11.094123275327522</v>
      </c>
      <c r="L20" s="12">
        <v>11.614817323177361</v>
      </c>
      <c r="M20" s="12">
        <v>12.139437998144137</v>
      </c>
      <c r="N20" s="12">
        <v>12.550629319548531</v>
      </c>
      <c r="O20" s="12">
        <v>12.781002773075858</v>
      </c>
      <c r="P20" s="12">
        <v>13.00697283844184</v>
      </c>
      <c r="Q20" s="12">
        <v>13.209877918563141</v>
      </c>
    </row>
    <row r="21" spans="4:17" x14ac:dyDescent="0.3">
      <c r="D21" s="22" t="s">
        <v>114</v>
      </c>
      <c r="E21" s="23">
        <v>80.893465999999989</v>
      </c>
      <c r="F21" s="23">
        <v>22.112876</v>
      </c>
      <c r="G21" s="23">
        <v>19.401104</v>
      </c>
      <c r="H21" s="23">
        <v>61.626830999999996</v>
      </c>
      <c r="I21" s="23">
        <v>79.211826000000002</v>
      </c>
      <c r="J21" s="23">
        <v>83.907050000000012</v>
      </c>
      <c r="K21" s="23">
        <v>84.441508225363862</v>
      </c>
      <c r="L21" s="23">
        <v>85.519856427141065</v>
      </c>
      <c r="M21" s="23">
        <v>86.588709372166917</v>
      </c>
      <c r="N21" s="23">
        <v>87.4622389470332</v>
      </c>
      <c r="O21" s="23">
        <v>88.422847865908878</v>
      </c>
      <c r="P21" s="23">
        <v>89.359086757907633</v>
      </c>
      <c r="Q21" s="23">
        <v>90.160645516346605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EA2D-D6B9-4977-AB0E-98D7156ECE90}">
  <sheetPr>
    <tabColor theme="6" tint="0.79998168889431442"/>
    <pageSetUpPr fitToPage="1"/>
  </sheetPr>
  <dimension ref="B2:S48"/>
  <sheetViews>
    <sheetView showGridLines="0" zoomScale="85" zoomScaleNormal="85" workbookViewId="0">
      <selection activeCell="B10" sqref="B10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115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116</v>
      </c>
      <c r="D11" s="11"/>
    </row>
    <row r="12" spans="2:19" x14ac:dyDescent="0.3">
      <c r="F12" t="s">
        <v>4</v>
      </c>
      <c r="G12" s="12">
        <v>83.907049999999998</v>
      </c>
      <c r="H12" s="12">
        <v>84.441508225363876</v>
      </c>
      <c r="I12" s="12">
        <v>85.51985642714105</v>
      </c>
      <c r="J12" s="12">
        <v>86.588709372166932</v>
      </c>
      <c r="K12" s="12">
        <v>87.462238947033214</v>
      </c>
      <c r="L12" s="12">
        <v>88.422847865908892</v>
      </c>
      <c r="M12" s="12">
        <v>89.359086757907633</v>
      </c>
      <c r="N12" s="12">
        <v>90.160645516346619</v>
      </c>
    </row>
    <row r="13" spans="2:19" x14ac:dyDescent="0.3">
      <c r="F13" t="s">
        <v>49</v>
      </c>
      <c r="G13" s="12">
        <v>83.9</v>
      </c>
      <c r="H13" s="12">
        <v>84.2</v>
      </c>
      <c r="I13" s="12">
        <v>84.8</v>
      </c>
      <c r="J13" s="12">
        <v>86</v>
      </c>
      <c r="K13" s="12">
        <v>86.9</v>
      </c>
      <c r="L13" s="12">
        <v>87.7</v>
      </c>
      <c r="M13" s="12">
        <v>89</v>
      </c>
      <c r="N13" s="12">
        <v>90</v>
      </c>
    </row>
    <row r="14" spans="2:19" x14ac:dyDescent="0.3">
      <c r="F14" t="s">
        <v>50</v>
      </c>
      <c r="G14" s="12"/>
      <c r="H14" s="12"/>
      <c r="I14" s="12"/>
      <c r="J14" s="12">
        <v>84.9</v>
      </c>
      <c r="K14" s="12">
        <v>85.7</v>
      </c>
      <c r="L14" s="12">
        <v>86.6</v>
      </c>
      <c r="M14" s="12">
        <v>87.8</v>
      </c>
      <c r="N14" s="12">
        <v>88.8</v>
      </c>
    </row>
    <row r="15" spans="2:19" x14ac:dyDescent="0.3">
      <c r="F15" t="s">
        <v>51</v>
      </c>
      <c r="G15" s="12"/>
      <c r="H15" s="12"/>
      <c r="I15" s="12"/>
      <c r="J15" s="12">
        <v>87</v>
      </c>
      <c r="K15" s="12">
        <v>88</v>
      </c>
      <c r="L15" s="12">
        <v>88.9</v>
      </c>
      <c r="M15" s="12">
        <v>90.2</v>
      </c>
      <c r="N15" s="12">
        <v>91.3</v>
      </c>
    </row>
    <row r="16" spans="2:19" x14ac:dyDescent="0.3">
      <c r="F16" t="s">
        <v>58</v>
      </c>
      <c r="G16" s="12"/>
      <c r="H16" s="12">
        <v>84.9</v>
      </c>
      <c r="I16" s="12">
        <v>85.9</v>
      </c>
      <c r="J16" s="12">
        <v>87</v>
      </c>
      <c r="K16" s="12">
        <v>88.1</v>
      </c>
      <c r="L16" s="12">
        <v>89.2</v>
      </c>
      <c r="M16" s="12">
        <v>90.3</v>
      </c>
      <c r="N16" s="12">
        <v>91.4</v>
      </c>
    </row>
    <row r="17" spans="6:14" x14ac:dyDescent="0.3">
      <c r="F17" t="s">
        <v>59</v>
      </c>
      <c r="G17" s="12"/>
      <c r="H17" s="12">
        <v>85.6</v>
      </c>
      <c r="I17" s="12">
        <v>87.1</v>
      </c>
      <c r="J17" s="12">
        <v>88.6</v>
      </c>
      <c r="K17" s="12">
        <v>90.2</v>
      </c>
      <c r="L17" s="12">
        <v>91.7</v>
      </c>
      <c r="M17" s="12">
        <v>93.3</v>
      </c>
      <c r="N17" s="12">
        <v>94.9</v>
      </c>
    </row>
    <row r="18" spans="6:14" x14ac:dyDescent="0.3">
      <c r="F18" t="s">
        <v>60</v>
      </c>
      <c r="G18" s="12"/>
      <c r="H18" s="12">
        <v>84.1</v>
      </c>
      <c r="I18" s="12">
        <v>84.8</v>
      </c>
      <c r="J18" s="12">
        <v>85.4</v>
      </c>
      <c r="K18" s="12">
        <v>86.1</v>
      </c>
      <c r="L18" s="12">
        <v>86.8</v>
      </c>
      <c r="M18" s="12">
        <v>87.5</v>
      </c>
      <c r="N18" s="12">
        <v>88.2</v>
      </c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6D56-F5F0-43EC-A7FE-D9EBA23ED2C2}">
  <sheetPr>
    <tabColor theme="6" tint="0.79998168889431442"/>
    <pageSetUpPr fitToPage="1"/>
  </sheetPr>
  <dimension ref="B2:S45"/>
  <sheetViews>
    <sheetView showGridLines="0" zoomScale="85" zoomScaleNormal="85" workbookViewId="0">
      <selection activeCell="I33" sqref="I33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49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117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116</v>
      </c>
      <c r="D11" s="11"/>
    </row>
    <row r="12" spans="2:19" x14ac:dyDescent="0.3">
      <c r="F12" t="s">
        <v>4</v>
      </c>
      <c r="G12" s="12">
        <v>471.28</v>
      </c>
      <c r="H12" s="12">
        <v>473.72899999999998</v>
      </c>
      <c r="I12" s="12">
        <v>473.98597905894025</v>
      </c>
      <c r="J12" s="12">
        <v>474.24295811788051</v>
      </c>
      <c r="K12" s="12">
        <v>474.49993717682071</v>
      </c>
      <c r="L12" s="12">
        <v>474.63329145121384</v>
      </c>
      <c r="M12" s="12">
        <v>474.76664572560696</v>
      </c>
      <c r="N12" s="12">
        <v>474.95</v>
      </c>
    </row>
    <row r="13" spans="2:19" x14ac:dyDescent="0.3">
      <c r="F13" t="s">
        <v>49</v>
      </c>
      <c r="G13" s="12">
        <v>471.298</v>
      </c>
      <c r="H13" s="12">
        <v>473.72899999999998</v>
      </c>
      <c r="I13" s="12">
        <v>472.01600000000002</v>
      </c>
      <c r="J13" s="12">
        <v>473.82073738254792</v>
      </c>
      <c r="K13" s="12">
        <v>474.49993717682071</v>
      </c>
      <c r="L13" s="12">
        <v>473.84880269337629</v>
      </c>
      <c r="M13" s="12">
        <v>473.85357513156578</v>
      </c>
      <c r="N13" s="12">
        <v>473.90287995837861</v>
      </c>
    </row>
    <row r="14" spans="2:19" x14ac:dyDescent="0.3">
      <c r="F14" t="s">
        <v>50</v>
      </c>
      <c r="G14" s="12"/>
      <c r="H14" s="12">
        <v>473.72899999999998</v>
      </c>
      <c r="I14" s="12">
        <v>472.01600000000002</v>
      </c>
      <c r="J14" s="12">
        <v>472.6</v>
      </c>
      <c r="K14" s="12">
        <v>473.1</v>
      </c>
      <c r="L14" s="12">
        <v>472.6</v>
      </c>
      <c r="M14" s="12">
        <v>472.64</v>
      </c>
      <c r="N14" s="12">
        <v>472.7</v>
      </c>
    </row>
    <row r="15" spans="2:19" x14ac:dyDescent="0.3">
      <c r="F15" t="s">
        <v>51</v>
      </c>
      <c r="G15" s="12"/>
      <c r="H15" s="12">
        <v>473.72899999999998</v>
      </c>
      <c r="I15" s="12">
        <v>472.01600000000002</v>
      </c>
      <c r="J15" s="12">
        <v>474.9</v>
      </c>
      <c r="K15" s="12">
        <v>475.7</v>
      </c>
      <c r="L15" s="12">
        <v>474.9</v>
      </c>
      <c r="M15" s="12">
        <v>474.9</v>
      </c>
      <c r="N15" s="12">
        <v>474.9</v>
      </c>
    </row>
    <row r="16" spans="2:19" x14ac:dyDescent="0.3">
      <c r="F16" t="s">
        <v>57</v>
      </c>
      <c r="G16" s="12"/>
      <c r="H16" s="12"/>
      <c r="I16" s="12"/>
      <c r="J16" s="12">
        <v>474</v>
      </c>
      <c r="K16" s="12">
        <v>474</v>
      </c>
      <c r="L16" s="12">
        <v>474</v>
      </c>
      <c r="M16" s="12">
        <v>474</v>
      </c>
      <c r="N16" s="12">
        <v>474</v>
      </c>
    </row>
    <row r="45" spans="2:19" ht="17" x14ac:dyDescent="0.3">
      <c r="B45" s="1" t="s">
        <v>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B28C-3289-4B48-986E-027B22A28FDF}">
  <sheetPr>
    <tabColor theme="6" tint="0.79998168889431442"/>
    <pageSetUpPr fitToPage="1"/>
  </sheetPr>
  <dimension ref="B2:S45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50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118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116</v>
      </c>
      <c r="D11" s="11"/>
    </row>
    <row r="12" spans="2:19" x14ac:dyDescent="0.3">
      <c r="F12" t="s">
        <v>4</v>
      </c>
      <c r="G12" s="6">
        <v>220.73978446050694</v>
      </c>
      <c r="H12" s="6">
        <v>221.90816447100178</v>
      </c>
      <c r="I12" s="6">
        <v>224.00424335982763</v>
      </c>
      <c r="J12" s="6">
        <v>226.06042554971231</v>
      </c>
      <c r="K12" s="6">
        <v>227.60431138466015</v>
      </c>
      <c r="L12" s="6">
        <v>229.46270334935986</v>
      </c>
      <c r="M12" s="6">
        <v>231.24917521709418</v>
      </c>
      <c r="N12" s="6">
        <v>232.8068011044256</v>
      </c>
    </row>
    <row r="13" spans="2:19" x14ac:dyDescent="0.3">
      <c r="F13" t="s">
        <v>49</v>
      </c>
      <c r="G13" s="6">
        <v>220.6</v>
      </c>
      <c r="H13" s="6"/>
      <c r="I13" s="6"/>
      <c r="J13" s="6">
        <v>225.2</v>
      </c>
      <c r="K13" s="6">
        <v>226.6</v>
      </c>
      <c r="L13" s="6">
        <v>228.9</v>
      </c>
      <c r="M13" s="6">
        <v>231.9</v>
      </c>
      <c r="N13" s="6">
        <v>234.1</v>
      </c>
    </row>
    <row r="14" spans="2:19" x14ac:dyDescent="0.3">
      <c r="F14" t="s">
        <v>50</v>
      </c>
      <c r="G14" s="6"/>
      <c r="H14" s="6"/>
      <c r="I14" s="6"/>
      <c r="J14" s="6">
        <v>224.3</v>
      </c>
      <c r="K14" s="6">
        <v>225.5</v>
      </c>
      <c r="L14" s="6">
        <v>227.6</v>
      </c>
      <c r="M14" s="6">
        <v>230.2</v>
      </c>
      <c r="N14" s="6">
        <v>232.3</v>
      </c>
    </row>
    <row r="15" spans="2:19" x14ac:dyDescent="0.3">
      <c r="F15" t="s">
        <v>51</v>
      </c>
      <c r="G15" s="6"/>
      <c r="H15" s="6"/>
      <c r="I15" s="6"/>
      <c r="J15" s="6">
        <v>226.1</v>
      </c>
      <c r="K15" s="6">
        <v>227.7</v>
      </c>
      <c r="L15" s="6">
        <v>230.4</v>
      </c>
      <c r="M15" s="6">
        <v>233.6</v>
      </c>
      <c r="N15" s="6">
        <v>236</v>
      </c>
    </row>
    <row r="16" spans="2:19" x14ac:dyDescent="0.3">
      <c r="F16" t="s">
        <v>58</v>
      </c>
      <c r="G16" s="6"/>
      <c r="H16" s="6">
        <v>221.8</v>
      </c>
      <c r="I16" s="6">
        <v>222.8</v>
      </c>
      <c r="J16" s="6">
        <v>223.8</v>
      </c>
      <c r="K16" s="6">
        <v>224.8</v>
      </c>
      <c r="L16" s="6">
        <v>225.8</v>
      </c>
      <c r="M16" s="6">
        <v>226.7</v>
      </c>
      <c r="N16" s="6">
        <v>227.8</v>
      </c>
    </row>
    <row r="17" spans="6:14" x14ac:dyDescent="0.3">
      <c r="F17" t="s">
        <v>60</v>
      </c>
      <c r="G17" s="6"/>
      <c r="H17" s="6">
        <v>222</v>
      </c>
      <c r="I17" s="6">
        <v>221.9</v>
      </c>
      <c r="J17" s="6">
        <v>221.9</v>
      </c>
      <c r="K17" s="6">
        <v>221.9</v>
      </c>
      <c r="L17" s="6">
        <v>221.9</v>
      </c>
      <c r="M17" s="6">
        <v>221.9</v>
      </c>
      <c r="N17" s="6">
        <v>221.9</v>
      </c>
    </row>
    <row r="18" spans="6:14" x14ac:dyDescent="0.3">
      <c r="F18" t="s">
        <v>119</v>
      </c>
      <c r="G18" s="6"/>
      <c r="H18" s="6">
        <v>221.8</v>
      </c>
      <c r="I18" s="6">
        <v>223.8</v>
      </c>
      <c r="J18" s="6">
        <v>225.9</v>
      </c>
      <c r="K18" s="6">
        <v>228.2</v>
      </c>
      <c r="L18" s="6">
        <v>230.2</v>
      </c>
      <c r="M18" s="6">
        <v>232.2</v>
      </c>
      <c r="N18" s="6">
        <v>234.3</v>
      </c>
    </row>
    <row r="45" spans="2:19" ht="17" x14ac:dyDescent="0.3">
      <c r="B45" s="1" t="s">
        <v>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2FCCD-4D00-4815-8096-F79D1FF30AE0}">
  <sheetPr>
    <tabColor theme="6" tint="0.79998168889431442"/>
    <pageSetUpPr fitToPage="1"/>
  </sheetPr>
  <dimension ref="B2:S45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120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116</v>
      </c>
      <c r="D11" s="11"/>
    </row>
    <row r="12" spans="2:19" x14ac:dyDescent="0.3">
      <c r="F12" t="s">
        <v>4</v>
      </c>
      <c r="G12" s="15">
        <v>0.80652027785502256</v>
      </c>
      <c r="H12" s="15">
        <v>0.80667528645117492</v>
      </c>
      <c r="I12" s="15">
        <v>0.80889331379268192</v>
      </c>
      <c r="J12" s="15">
        <v>0.81111392549950645</v>
      </c>
      <c r="K12" s="15">
        <v>0.813298497322271</v>
      </c>
      <c r="L12" s="15">
        <v>0.81534275856937677</v>
      </c>
      <c r="M12" s="15">
        <v>0.81738064877612515</v>
      </c>
      <c r="N12" s="15">
        <v>0.8188785211293399</v>
      </c>
    </row>
    <row r="13" spans="2:19" x14ac:dyDescent="0.3">
      <c r="F13" t="s">
        <v>49</v>
      </c>
      <c r="G13" s="15">
        <v>0.80900000000000005</v>
      </c>
      <c r="H13" s="15"/>
      <c r="I13" s="15"/>
      <c r="J13" s="15">
        <v>0.80600000000000005</v>
      </c>
      <c r="K13" s="15">
        <v>0.80800000000000005</v>
      </c>
      <c r="L13" s="15">
        <v>0.80900000000000005</v>
      </c>
      <c r="M13" s="15">
        <v>0.81100000000000005</v>
      </c>
      <c r="N13" s="15">
        <v>0.81200000000000006</v>
      </c>
    </row>
    <row r="14" spans="2:19" x14ac:dyDescent="0.3">
      <c r="F14" t="s">
        <v>50</v>
      </c>
      <c r="G14" s="15">
        <v>0.80900000000000005</v>
      </c>
      <c r="H14" s="15"/>
      <c r="I14" s="15"/>
      <c r="J14" s="15">
        <v>0.79700000000000004</v>
      </c>
      <c r="K14" s="15">
        <v>0.79900000000000004</v>
      </c>
      <c r="L14" s="15">
        <v>0.8</v>
      </c>
      <c r="M14" s="15">
        <v>0.80200000000000005</v>
      </c>
      <c r="N14" s="15">
        <v>0.80300000000000005</v>
      </c>
    </row>
    <row r="15" spans="2:19" x14ac:dyDescent="0.3">
      <c r="F15" t="s">
        <v>51</v>
      </c>
      <c r="G15" s="15">
        <v>0.80900000000000005</v>
      </c>
      <c r="H15" s="15"/>
      <c r="I15" s="15"/>
      <c r="J15" s="15">
        <v>0.81499999999999995</v>
      </c>
      <c r="K15" s="15">
        <v>0.81799999999999995</v>
      </c>
      <c r="L15" s="15">
        <v>0.81899999999999995</v>
      </c>
      <c r="M15" s="15">
        <v>0.82</v>
      </c>
      <c r="N15" s="15">
        <v>0.82099999999999995</v>
      </c>
    </row>
    <row r="16" spans="2:19" x14ac:dyDescent="0.3">
      <c r="F16" t="s">
        <v>58</v>
      </c>
      <c r="G16" s="15"/>
      <c r="H16" s="15">
        <v>0.80730000000000002</v>
      </c>
      <c r="I16" s="15">
        <v>0.81369999999999998</v>
      </c>
      <c r="J16" s="15">
        <v>0.82020000000000004</v>
      </c>
      <c r="K16" s="15">
        <v>0.82669999999999999</v>
      </c>
      <c r="L16" s="15">
        <v>0.83330000000000004</v>
      </c>
      <c r="M16" s="15">
        <v>0.84</v>
      </c>
      <c r="N16" s="15">
        <v>0.84689999999999999</v>
      </c>
    </row>
    <row r="17" spans="6:14" x14ac:dyDescent="0.3">
      <c r="F17" t="s">
        <v>60</v>
      </c>
      <c r="G17" s="15"/>
      <c r="H17" s="15">
        <v>0.79920000000000002</v>
      </c>
      <c r="I17" s="15">
        <v>0.80569999999999997</v>
      </c>
      <c r="J17" s="15">
        <v>0.81210000000000004</v>
      </c>
      <c r="K17" s="15">
        <v>0.81850000000000001</v>
      </c>
      <c r="L17" s="15">
        <v>0.82520000000000004</v>
      </c>
      <c r="M17" s="15">
        <v>0.83189999999999997</v>
      </c>
      <c r="N17" s="15">
        <v>0.83850000000000002</v>
      </c>
    </row>
    <row r="18" spans="6:14" x14ac:dyDescent="0.3">
      <c r="F18" t="s">
        <v>119</v>
      </c>
      <c r="G18" s="15"/>
      <c r="H18" s="15">
        <v>0.81430000000000002</v>
      </c>
      <c r="I18" s="15">
        <v>0.82079999999999997</v>
      </c>
      <c r="J18" s="15">
        <v>0.82730000000000004</v>
      </c>
      <c r="K18" s="15">
        <v>0.8337</v>
      </c>
      <c r="L18" s="15">
        <v>0.84040000000000004</v>
      </c>
      <c r="M18" s="15">
        <v>0.84719999999999995</v>
      </c>
      <c r="N18" s="15">
        <v>0.85419999999999996</v>
      </c>
    </row>
    <row r="45" spans="2:19" ht="17" x14ac:dyDescent="0.3">
      <c r="B45" s="1" t="s">
        <v>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06A-F6AD-4539-9138-655067E998DB}">
  <sheetPr>
    <tabColor theme="6" tint="0.79998168889431442"/>
    <pageSetUpPr fitToPage="1"/>
  </sheetPr>
  <dimension ref="B2:S45"/>
  <sheetViews>
    <sheetView showGridLines="0" zoomScale="85" zoomScaleNormal="85" workbookViewId="0">
      <selection activeCell="H35" sqref="H35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121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116</v>
      </c>
      <c r="D11" s="11"/>
    </row>
    <row r="12" spans="2:19" x14ac:dyDescent="0.3">
      <c r="F12" t="s">
        <v>4</v>
      </c>
      <c r="G12" s="6">
        <v>178.03111229674585</v>
      </c>
      <c r="H12" s="6">
        <v>179.0078321404998</v>
      </c>
      <c r="I12" s="6">
        <v>181.19553471495334</v>
      </c>
      <c r="J12" s="6">
        <v>183.36075916771608</v>
      </c>
      <c r="K12" s="6">
        <v>185.11024443321435</v>
      </c>
      <c r="L12" s="6">
        <v>187.09075353765363</v>
      </c>
      <c r="M12" s="6">
        <v>189.01860086789227</v>
      </c>
      <c r="N12" s="6">
        <v>190.6404889972444</v>
      </c>
    </row>
    <row r="13" spans="2:19" x14ac:dyDescent="0.3">
      <c r="F13" t="s">
        <v>49</v>
      </c>
      <c r="G13" s="6"/>
      <c r="H13" s="6"/>
      <c r="I13" s="6"/>
      <c r="J13" s="6">
        <v>181.5112</v>
      </c>
      <c r="K13" s="6">
        <v>183.09280000000001</v>
      </c>
      <c r="L13" s="6">
        <v>185.18010000000001</v>
      </c>
      <c r="M13" s="6">
        <v>188.07090000000002</v>
      </c>
      <c r="N13" s="6">
        <v>190.08920000000001</v>
      </c>
    </row>
    <row r="14" spans="2:19" x14ac:dyDescent="0.3">
      <c r="F14" t="s">
        <v>50</v>
      </c>
      <c r="G14" s="6"/>
      <c r="H14" s="6"/>
      <c r="I14" s="6"/>
      <c r="J14" s="6">
        <v>178.76710000000003</v>
      </c>
      <c r="K14" s="6">
        <v>180.17450000000002</v>
      </c>
      <c r="L14" s="6">
        <v>182.08</v>
      </c>
      <c r="M14" s="6">
        <v>184.62039999999999</v>
      </c>
      <c r="N14" s="6">
        <v>186.53690000000003</v>
      </c>
    </row>
    <row r="15" spans="2:19" x14ac:dyDescent="0.3">
      <c r="F15" t="s">
        <v>51</v>
      </c>
      <c r="G15" s="6"/>
      <c r="H15" s="6"/>
      <c r="I15" s="6"/>
      <c r="J15" s="6">
        <v>184.27149999999997</v>
      </c>
      <c r="K15" s="6">
        <v>186.25859999999997</v>
      </c>
      <c r="L15" s="6">
        <v>188.69759999999999</v>
      </c>
      <c r="M15" s="6">
        <v>191.55199999999999</v>
      </c>
      <c r="N15" s="6">
        <v>193.756</v>
      </c>
    </row>
    <row r="16" spans="2:19" x14ac:dyDescent="0.3">
      <c r="F16" t="s">
        <v>58</v>
      </c>
      <c r="G16" s="6"/>
      <c r="H16" s="6">
        <v>179.05914000000001</v>
      </c>
      <c r="I16" s="6">
        <v>181.29236</v>
      </c>
      <c r="J16" s="6">
        <v>183.56076000000002</v>
      </c>
      <c r="K16" s="6">
        <v>185.84216000000001</v>
      </c>
      <c r="L16" s="6">
        <v>188.15914000000001</v>
      </c>
      <c r="M16" s="6">
        <v>190.428</v>
      </c>
      <c r="N16" s="6">
        <v>192.92382000000001</v>
      </c>
    </row>
    <row r="17" spans="6:14" x14ac:dyDescent="0.3">
      <c r="F17" t="s">
        <v>60</v>
      </c>
      <c r="G17" s="6"/>
      <c r="H17" s="6">
        <v>177.42240000000001</v>
      </c>
      <c r="I17" s="6">
        <v>178.78483</v>
      </c>
      <c r="J17" s="6">
        <v>180.20499000000001</v>
      </c>
      <c r="K17" s="6">
        <v>181.62515000000002</v>
      </c>
      <c r="L17" s="6">
        <v>183.11188000000001</v>
      </c>
      <c r="M17" s="6">
        <v>184.59861000000001</v>
      </c>
      <c r="N17" s="6">
        <v>186.06315000000001</v>
      </c>
    </row>
    <row r="18" spans="6:14" x14ac:dyDescent="0.3">
      <c r="F18" t="s">
        <v>119</v>
      </c>
      <c r="G18" s="6"/>
      <c r="H18" s="6">
        <v>180.61174000000003</v>
      </c>
      <c r="I18" s="6">
        <v>183.69504000000001</v>
      </c>
      <c r="J18" s="6">
        <v>186.88707000000002</v>
      </c>
      <c r="K18" s="6">
        <v>190.25033999999999</v>
      </c>
      <c r="L18" s="6">
        <v>193.46008</v>
      </c>
      <c r="M18" s="6">
        <v>196.71983999999998</v>
      </c>
      <c r="N18" s="6">
        <v>200.13906</v>
      </c>
    </row>
    <row r="45" spans="2:19" ht="17" x14ac:dyDescent="0.3">
      <c r="B45" s="1" t="s">
        <v>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theme="6" tint="0.79998168889431442"/>
    <pageSetUpPr fitToPage="1"/>
  </sheetPr>
  <dimension ref="B2:S51"/>
  <sheetViews>
    <sheetView showGridLines="0" zoomScale="85" zoomScaleNormal="85" workbookViewId="0">
      <selection activeCell="C21" sqref="C2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17.54296875" customWidth="1"/>
    <col min="4" max="4" width="16.453125" bestFit="1" customWidth="1"/>
    <col min="5" max="5" width="50.26953125" bestFit="1" customWidth="1"/>
    <col min="6" max="6" width="9.1796875" customWidth="1"/>
    <col min="7" max="7" width="16.453125" bestFit="1" customWidth="1"/>
    <col min="8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9</v>
      </c>
    </row>
    <row r="13" spans="2:19" x14ac:dyDescent="0.3">
      <c r="C13" s="5" t="s">
        <v>10</v>
      </c>
      <c r="E13" s="30" t="s">
        <v>11</v>
      </c>
      <c r="G13" t="s">
        <v>12</v>
      </c>
      <c r="H13" s="17">
        <v>5.5633366046293806E-2</v>
      </c>
    </row>
    <row r="14" spans="2:19" x14ac:dyDescent="0.3">
      <c r="G14" t="s">
        <v>13</v>
      </c>
      <c r="H14" s="17">
        <v>0.94436663395370624</v>
      </c>
    </row>
    <row r="15" spans="2:19" x14ac:dyDescent="0.3">
      <c r="H15" s="17"/>
    </row>
    <row r="16" spans="2:19" x14ac:dyDescent="0.3">
      <c r="C16" s="5" t="s">
        <v>14</v>
      </c>
      <c r="E16" s="30" t="s">
        <v>15</v>
      </c>
      <c r="G16" t="s">
        <v>16</v>
      </c>
      <c r="H16" s="17">
        <v>0.72942442854429168</v>
      </c>
    </row>
    <row r="17" spans="3:8" x14ac:dyDescent="0.3">
      <c r="G17" t="s">
        <v>17</v>
      </c>
      <c r="H17" s="17">
        <v>0.27057557145570832</v>
      </c>
    </row>
    <row r="18" spans="3:8" x14ac:dyDescent="0.3">
      <c r="H18" s="17"/>
    </row>
    <row r="19" spans="3:8" x14ac:dyDescent="0.3">
      <c r="C19" s="5" t="s">
        <v>14</v>
      </c>
      <c r="E19" s="30" t="s">
        <v>18</v>
      </c>
      <c r="G19" t="s">
        <v>19</v>
      </c>
      <c r="H19" s="17">
        <f>0.097+0.084+0.014+0</f>
        <v>0.19500000000000001</v>
      </c>
    </row>
    <row r="20" spans="3:8" x14ac:dyDescent="0.3">
      <c r="G20" t="s">
        <v>20</v>
      </c>
      <c r="H20" s="17">
        <f>1-H19</f>
        <v>0.80499999999999994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56A2-BD25-4876-A13F-B830FB812C06}">
  <sheetPr>
    <tabColor theme="6" tint="0.79998168889431442"/>
    <pageSetUpPr fitToPage="1"/>
  </sheetPr>
  <dimension ref="B2:S48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25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54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122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116</v>
      </c>
      <c r="D11" s="11"/>
    </row>
    <row r="12" spans="2:19" x14ac:dyDescent="0.3">
      <c r="F12" t="s">
        <v>123</v>
      </c>
      <c r="G12" s="13">
        <v>83.907050000000012</v>
      </c>
      <c r="H12" s="13">
        <v>84.441508225363862</v>
      </c>
      <c r="I12" s="13">
        <v>85.519856427141065</v>
      </c>
      <c r="J12" s="13">
        <v>86.588709372166917</v>
      </c>
      <c r="K12" s="13">
        <v>87.4622389470332</v>
      </c>
      <c r="L12" s="13">
        <v>88.422847865908878</v>
      </c>
      <c r="M12" s="13">
        <v>89.359086757907633</v>
      </c>
      <c r="N12" s="13">
        <v>90.160645516346605</v>
      </c>
    </row>
    <row r="13" spans="2:19" x14ac:dyDescent="0.3">
      <c r="F13" t="s">
        <v>124</v>
      </c>
      <c r="G13" s="13">
        <v>83.907050000000012</v>
      </c>
      <c r="H13" s="13">
        <v>84.441508225363862</v>
      </c>
      <c r="I13" s="13">
        <v>84.935796457967797</v>
      </c>
      <c r="J13" s="13">
        <v>85.431427069963732</v>
      </c>
      <c r="K13" s="13">
        <v>85.928400434998181</v>
      </c>
      <c r="L13" s="13">
        <v>86.426716926717745</v>
      </c>
      <c r="M13" s="13">
        <v>86.926376918769037</v>
      </c>
      <c r="N13" s="13">
        <v>87.427380784798586</v>
      </c>
    </row>
    <row r="14" spans="2:19" x14ac:dyDescent="0.3">
      <c r="F14" t="s">
        <v>125</v>
      </c>
      <c r="G14" s="13">
        <v>83.907050000000012</v>
      </c>
      <c r="H14" s="13">
        <v>84.441508225363862</v>
      </c>
      <c r="I14" s="13">
        <v>85.661924641717874</v>
      </c>
      <c r="J14" s="13">
        <v>86.889706276367278</v>
      </c>
      <c r="K14" s="13">
        <v>88.124844951521965</v>
      </c>
      <c r="L14" s="13">
        <v>89.367332489391799</v>
      </c>
      <c r="M14" s="13">
        <v>90.617160712186632</v>
      </c>
      <c r="N14" s="13">
        <v>91.87432144211634</v>
      </c>
    </row>
    <row r="15" spans="2:19" x14ac:dyDescent="0.3">
      <c r="F15" t="s">
        <v>49</v>
      </c>
      <c r="G15" s="13">
        <v>83.9</v>
      </c>
      <c r="H15" s="13">
        <v>84.2</v>
      </c>
      <c r="I15" s="13">
        <v>84.8</v>
      </c>
      <c r="J15" s="13">
        <v>86</v>
      </c>
      <c r="K15" s="13">
        <v>86.9</v>
      </c>
      <c r="L15" s="13">
        <v>87.7</v>
      </c>
      <c r="M15" s="13">
        <v>89</v>
      </c>
      <c r="N15" s="13">
        <v>90</v>
      </c>
    </row>
    <row r="16" spans="2:19" x14ac:dyDescent="0.3">
      <c r="F16" t="s">
        <v>58</v>
      </c>
      <c r="G16" s="13"/>
      <c r="H16" s="13">
        <v>84.9</v>
      </c>
      <c r="I16" s="13">
        <v>85.9</v>
      </c>
      <c r="J16" s="13">
        <v>87</v>
      </c>
      <c r="K16" s="13">
        <v>88.1</v>
      </c>
      <c r="L16" s="13">
        <v>89.2</v>
      </c>
      <c r="M16" s="13">
        <v>90.3</v>
      </c>
      <c r="N16" s="13">
        <v>91.4</v>
      </c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BBA9-236A-471B-B22B-6374D48C0C9E}">
  <sheetPr>
    <tabColor theme="6" tint="0.79998168889431442"/>
    <pageSetUpPr fitToPage="1"/>
  </sheetPr>
  <dimension ref="B2:S48"/>
  <sheetViews>
    <sheetView showGridLines="0" zoomScale="85" zoomScaleNormal="85" workbookViewId="0">
      <selection activeCell="F31" sqref="F3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4.7265625" bestFit="1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126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4</v>
      </c>
      <c r="D11" s="11"/>
    </row>
    <row r="12" spans="2:19" x14ac:dyDescent="0.3">
      <c r="E12" s="31" t="s">
        <v>53</v>
      </c>
      <c r="F12" t="s">
        <v>123</v>
      </c>
      <c r="G12" s="13"/>
      <c r="H12" s="24">
        <v>473729</v>
      </c>
      <c r="I12" s="24">
        <v>473985.97905894025</v>
      </c>
      <c r="J12" s="24">
        <v>474242.95811788051</v>
      </c>
      <c r="K12" s="24">
        <v>474499.93717682071</v>
      </c>
      <c r="L12" s="24">
        <v>474633.29145121382</v>
      </c>
      <c r="M12" s="24">
        <v>474766.64572560694</v>
      </c>
      <c r="N12" s="24">
        <v>474950</v>
      </c>
    </row>
    <row r="13" spans="2:19" x14ac:dyDescent="0.3">
      <c r="E13" s="31" t="s">
        <v>53</v>
      </c>
      <c r="F13" t="s">
        <v>124</v>
      </c>
      <c r="G13" s="13"/>
      <c r="H13" s="24">
        <v>473729</v>
      </c>
      <c r="I13" s="24">
        <v>473990.19676031213</v>
      </c>
      <c r="J13" s="24">
        <v>474251.39352062426</v>
      </c>
      <c r="K13" s="24">
        <v>474512.59028093639</v>
      </c>
      <c r="L13" s="24">
        <v>474773.78704124852</v>
      </c>
      <c r="M13" s="24">
        <v>475034.98380156065</v>
      </c>
      <c r="N13" s="24">
        <v>475296.18056187278</v>
      </c>
    </row>
    <row r="14" spans="2:19" x14ac:dyDescent="0.3">
      <c r="E14" s="31" t="s">
        <v>53</v>
      </c>
      <c r="F14" t="s">
        <v>125</v>
      </c>
      <c r="G14" s="13"/>
      <c r="H14" s="24">
        <v>473729</v>
      </c>
      <c r="I14" s="24">
        <v>473776.39422349073</v>
      </c>
      <c r="J14" s="24">
        <v>473823.78844698146</v>
      </c>
      <c r="K14" s="24">
        <v>473871.18267047219</v>
      </c>
      <c r="L14" s="24">
        <v>473918.57689396292</v>
      </c>
      <c r="M14" s="24">
        <v>473965.97111745365</v>
      </c>
      <c r="N14" s="24">
        <v>474013.36534094438</v>
      </c>
    </row>
    <row r="15" spans="2:19" x14ac:dyDescent="0.3">
      <c r="E15" s="31"/>
    </row>
    <row r="16" spans="2:19" x14ac:dyDescent="0.3">
      <c r="E16" s="31" t="s">
        <v>54</v>
      </c>
      <c r="F16" t="s">
        <v>123</v>
      </c>
      <c r="G16" s="13"/>
      <c r="H16" s="24">
        <v>221.90816447100178</v>
      </c>
      <c r="I16" s="24">
        <v>224.00424335982763</v>
      </c>
      <c r="J16" s="24">
        <v>226.06042554971231</v>
      </c>
      <c r="K16" s="24">
        <v>227.60431138466015</v>
      </c>
      <c r="L16" s="24">
        <v>229.46270334935986</v>
      </c>
      <c r="M16" s="24">
        <v>231.24917521709418</v>
      </c>
      <c r="N16" s="24">
        <v>232.8068011044256</v>
      </c>
    </row>
    <row r="17" spans="5:14" x14ac:dyDescent="0.3">
      <c r="E17" s="31" t="s">
        <v>54</v>
      </c>
      <c r="F17" t="s">
        <v>124</v>
      </c>
      <c r="G17" s="13"/>
      <c r="H17" s="24">
        <v>221.90816447100178</v>
      </c>
      <c r="I17" s="24">
        <v>223.93232841383872</v>
      </c>
      <c r="J17" s="24">
        <v>225.95649235667565</v>
      </c>
      <c r="K17" s="24">
        <v>227.98065629951259</v>
      </c>
      <c r="L17" s="24">
        <v>230.00482024234952</v>
      </c>
      <c r="M17" s="24">
        <v>232.02898418518646</v>
      </c>
      <c r="N17" s="24">
        <v>234.05314812802339</v>
      </c>
    </row>
    <row r="18" spans="5:14" x14ac:dyDescent="0.3">
      <c r="E18" s="31" t="s">
        <v>54</v>
      </c>
      <c r="F18" t="s">
        <v>125</v>
      </c>
      <c r="G18" s="13"/>
      <c r="H18" s="24">
        <v>221.90816447100178</v>
      </c>
      <c r="I18" s="24">
        <v>222.86159220156503</v>
      </c>
      <c r="J18" s="24">
        <v>223.81501993212828</v>
      </c>
      <c r="K18" s="24">
        <v>224.76844766269153</v>
      </c>
      <c r="L18" s="24">
        <v>225.72187539325478</v>
      </c>
      <c r="M18" s="24">
        <v>226.67530312381803</v>
      </c>
      <c r="N18" s="24">
        <v>227.62873085438127</v>
      </c>
    </row>
    <row r="19" spans="5:14" x14ac:dyDescent="0.3">
      <c r="E19" s="31"/>
    </row>
    <row r="20" spans="5:14" x14ac:dyDescent="0.3">
      <c r="E20" s="31" t="s">
        <v>55</v>
      </c>
      <c r="F20" t="s">
        <v>123</v>
      </c>
      <c r="G20" s="15"/>
      <c r="H20" s="15">
        <v>0.80325368959550159</v>
      </c>
      <c r="I20" s="15">
        <v>0.80546230894409654</v>
      </c>
      <c r="J20" s="15">
        <v>0.80767350169615493</v>
      </c>
      <c r="K20" s="15">
        <v>0.80984880743105836</v>
      </c>
      <c r="L20" s="15">
        <v>0.81188439773215537</v>
      </c>
      <c r="M20" s="15">
        <v>0.81391364401632338</v>
      </c>
      <c r="N20" s="15">
        <v>0.81540516298866716</v>
      </c>
    </row>
    <row r="21" spans="5:14" x14ac:dyDescent="0.3">
      <c r="E21" s="31" t="s">
        <v>55</v>
      </c>
      <c r="F21" t="s">
        <v>124</v>
      </c>
      <c r="G21" s="15"/>
      <c r="H21" s="15">
        <v>0.80325368959550159</v>
      </c>
      <c r="I21" s="15">
        <v>0.80717528517937709</v>
      </c>
      <c r="J21" s="15">
        <v>0.81109688076325259</v>
      </c>
      <c r="K21" s="15">
        <v>0.8150184763471281</v>
      </c>
      <c r="L21" s="15">
        <v>0.8189400719310036</v>
      </c>
      <c r="M21" s="15">
        <v>0.8228616675148791</v>
      </c>
      <c r="N21" s="15">
        <v>0.82678326309875461</v>
      </c>
    </row>
    <row r="22" spans="5:14" x14ac:dyDescent="0.3">
      <c r="E22" s="31" t="s">
        <v>55</v>
      </c>
      <c r="F22" t="s">
        <v>125</v>
      </c>
      <c r="G22" s="15"/>
      <c r="H22" s="15">
        <v>0.80325368959550159</v>
      </c>
      <c r="I22" s="15">
        <v>0.80459636506627086</v>
      </c>
      <c r="J22" s="15">
        <v>0.80593904053704013</v>
      </c>
      <c r="K22" s="15">
        <v>0.8072817160078094</v>
      </c>
      <c r="L22" s="15">
        <v>0.80862439147857867</v>
      </c>
      <c r="M22" s="15">
        <v>0.80996706694934795</v>
      </c>
      <c r="N22" s="15">
        <v>0.81130974242011722</v>
      </c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4BA2-1042-4805-B002-F6A59CD76B77}">
  <sheetPr>
    <tabColor theme="6" tint="0.79998168889431442"/>
    <pageSetUpPr fitToPage="1"/>
  </sheetPr>
  <dimension ref="B2:S48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127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128</v>
      </c>
      <c r="D11" s="11"/>
    </row>
    <row r="13" spans="2:19" x14ac:dyDescent="0.3">
      <c r="E13" s="7" t="s">
        <v>129</v>
      </c>
      <c r="F13" s="8" t="s">
        <v>130</v>
      </c>
      <c r="G13" s="8" t="s">
        <v>131</v>
      </c>
      <c r="H13" s="8" t="s">
        <v>132</v>
      </c>
      <c r="I13" s="8" t="s">
        <v>133</v>
      </c>
      <c r="J13" s="8" t="s">
        <v>134</v>
      </c>
      <c r="K13" s="9" t="s">
        <v>135</v>
      </c>
    </row>
    <row r="14" spans="2:19" x14ac:dyDescent="0.3">
      <c r="E14" s="10">
        <v>2000</v>
      </c>
      <c r="F14" s="12">
        <v>64.28</v>
      </c>
      <c r="G14" s="12">
        <v>31.95</v>
      </c>
      <c r="H14" s="12">
        <v>11.86</v>
      </c>
      <c r="I14" s="12">
        <v>6.16</v>
      </c>
      <c r="J14" s="12">
        <v>1.58</v>
      </c>
      <c r="K14" s="12">
        <v>0</v>
      </c>
      <c r="N14" s="25"/>
      <c r="O14" s="25"/>
      <c r="P14" s="25"/>
      <c r="Q14" s="25"/>
      <c r="R14" s="25"/>
      <c r="S14" s="25"/>
    </row>
    <row r="15" spans="2:19" x14ac:dyDescent="0.3">
      <c r="E15" s="10">
        <v>2001</v>
      </c>
      <c r="F15" s="12">
        <v>60.45</v>
      </c>
      <c r="G15" s="12">
        <v>31.1</v>
      </c>
      <c r="H15" s="12">
        <v>13.65</v>
      </c>
      <c r="I15" s="12">
        <v>6.54</v>
      </c>
      <c r="J15" s="12">
        <v>1.62</v>
      </c>
      <c r="K15" s="12">
        <v>0</v>
      </c>
      <c r="N15" s="25"/>
      <c r="O15" s="25"/>
      <c r="P15" s="25"/>
      <c r="Q15" s="25"/>
      <c r="R15" s="25"/>
      <c r="S15" s="25"/>
    </row>
    <row r="16" spans="2:19" x14ac:dyDescent="0.3">
      <c r="E16" s="10">
        <v>2002</v>
      </c>
      <c r="F16" s="12">
        <v>63.04</v>
      </c>
      <c r="G16" s="12">
        <v>29.52</v>
      </c>
      <c r="H16" s="12">
        <v>16.05</v>
      </c>
      <c r="I16" s="12">
        <v>6.47</v>
      </c>
      <c r="J16" s="12">
        <v>1.6</v>
      </c>
      <c r="K16" s="12">
        <v>0</v>
      </c>
      <c r="N16" s="25"/>
      <c r="O16" s="25"/>
      <c r="P16" s="25"/>
      <c r="Q16" s="25"/>
      <c r="R16" s="25"/>
      <c r="S16" s="25"/>
    </row>
    <row r="17" spans="5:19" x14ac:dyDescent="0.3">
      <c r="E17" s="10">
        <v>2003</v>
      </c>
      <c r="F17" s="12">
        <v>63.21</v>
      </c>
      <c r="G17" s="12">
        <v>29.89</v>
      </c>
      <c r="H17" s="12">
        <v>18.72</v>
      </c>
      <c r="I17" s="12">
        <v>6.79</v>
      </c>
      <c r="J17" s="12">
        <v>1.47</v>
      </c>
      <c r="K17" s="12">
        <v>0</v>
      </c>
      <c r="N17" s="25"/>
      <c r="O17" s="25"/>
      <c r="P17" s="25"/>
      <c r="Q17" s="25"/>
      <c r="R17" s="25"/>
      <c r="S17" s="25"/>
    </row>
    <row r="18" spans="5:19" x14ac:dyDescent="0.3">
      <c r="E18" s="10">
        <v>2004</v>
      </c>
      <c r="F18" s="12">
        <v>67.11</v>
      </c>
      <c r="G18" s="12">
        <v>31.39</v>
      </c>
      <c r="H18" s="12">
        <v>20.91</v>
      </c>
      <c r="I18" s="12">
        <v>7.52</v>
      </c>
      <c r="J18" s="12">
        <v>1.67</v>
      </c>
      <c r="K18" s="12">
        <v>0</v>
      </c>
      <c r="N18" s="25"/>
      <c r="O18" s="25"/>
      <c r="P18" s="25"/>
      <c r="Q18" s="25"/>
      <c r="R18" s="25"/>
      <c r="S18" s="25"/>
    </row>
    <row r="19" spans="5:19" x14ac:dyDescent="0.3">
      <c r="E19" s="10">
        <v>2005</v>
      </c>
      <c r="F19" s="12">
        <v>67.680000000000007</v>
      </c>
      <c r="G19" s="12">
        <v>32.69</v>
      </c>
      <c r="H19" s="12">
        <v>21.99</v>
      </c>
      <c r="I19" s="12">
        <v>9.1300000000000008</v>
      </c>
      <c r="J19" s="12">
        <v>2</v>
      </c>
      <c r="K19" s="12">
        <v>0.01</v>
      </c>
      <c r="N19" s="25"/>
      <c r="O19" s="25"/>
      <c r="P19" s="25"/>
      <c r="Q19" s="25"/>
      <c r="R19" s="25"/>
      <c r="S19" s="25"/>
    </row>
    <row r="20" spans="5:19" x14ac:dyDescent="0.3">
      <c r="E20" s="10">
        <v>2006</v>
      </c>
      <c r="F20" s="12">
        <v>67.34</v>
      </c>
      <c r="G20" s="12">
        <v>34.08</v>
      </c>
      <c r="H20" s="12">
        <v>23.68</v>
      </c>
      <c r="I20" s="12">
        <v>9.41</v>
      </c>
      <c r="J20" s="12">
        <v>2.36</v>
      </c>
      <c r="K20" s="12">
        <v>0.03</v>
      </c>
      <c r="N20" s="25"/>
      <c r="O20" s="25"/>
      <c r="P20" s="25"/>
      <c r="Q20" s="25"/>
      <c r="R20" s="25"/>
      <c r="S20" s="25"/>
    </row>
    <row r="21" spans="5:19" x14ac:dyDescent="0.3">
      <c r="E21" s="10">
        <v>2007</v>
      </c>
      <c r="F21" s="12">
        <v>67.849999999999994</v>
      </c>
      <c r="G21" s="12">
        <v>35.17</v>
      </c>
      <c r="H21" s="12">
        <v>23.76</v>
      </c>
      <c r="I21" s="12">
        <v>9.92</v>
      </c>
      <c r="J21" s="12">
        <v>2.91</v>
      </c>
      <c r="K21" s="12">
        <v>0.05</v>
      </c>
      <c r="N21" s="25"/>
      <c r="O21" s="25"/>
      <c r="P21" s="25"/>
      <c r="Q21" s="25"/>
      <c r="R21" s="25"/>
      <c r="S21" s="25"/>
    </row>
    <row r="22" spans="5:19" x14ac:dyDescent="0.3">
      <c r="E22" s="10">
        <v>2008</v>
      </c>
      <c r="F22" s="12">
        <v>66.91</v>
      </c>
      <c r="G22" s="12">
        <v>34.159999999999997</v>
      </c>
      <c r="H22" s="12">
        <v>22.34</v>
      </c>
      <c r="I22" s="12">
        <v>10.17</v>
      </c>
      <c r="J22" s="12">
        <v>3.26</v>
      </c>
      <c r="K22" s="12">
        <v>0.04</v>
      </c>
      <c r="N22" s="25"/>
      <c r="O22" s="25"/>
      <c r="P22" s="25"/>
      <c r="Q22" s="25"/>
      <c r="R22" s="25"/>
      <c r="S22" s="25"/>
    </row>
    <row r="23" spans="5:19" x14ac:dyDescent="0.3">
      <c r="E23" s="10">
        <v>2009</v>
      </c>
      <c r="F23" s="12">
        <v>65.91</v>
      </c>
      <c r="G23" s="12">
        <v>32.36</v>
      </c>
      <c r="H23" s="12">
        <v>19.95</v>
      </c>
      <c r="I23" s="12">
        <v>9.1199999999999992</v>
      </c>
      <c r="J23" s="12">
        <v>2.8</v>
      </c>
      <c r="K23" s="12">
        <v>0</v>
      </c>
      <c r="N23" s="25"/>
      <c r="O23" s="25"/>
      <c r="P23" s="25"/>
      <c r="Q23" s="25"/>
      <c r="R23" s="25"/>
      <c r="S23" s="25"/>
    </row>
    <row r="24" spans="5:19" x14ac:dyDescent="0.3">
      <c r="E24" s="10">
        <v>2010</v>
      </c>
      <c r="F24" s="12">
        <v>65.75</v>
      </c>
      <c r="G24" s="12">
        <v>31.35</v>
      </c>
      <c r="H24" s="12">
        <v>18.559999999999999</v>
      </c>
      <c r="I24" s="12">
        <v>8.73</v>
      </c>
      <c r="J24" s="12">
        <v>2.78</v>
      </c>
      <c r="K24" s="12">
        <v>0</v>
      </c>
      <c r="N24" s="25"/>
      <c r="O24" s="25"/>
      <c r="P24" s="25"/>
      <c r="Q24" s="25"/>
      <c r="R24" s="25"/>
      <c r="S24" s="25"/>
    </row>
    <row r="25" spans="5:19" x14ac:dyDescent="0.3">
      <c r="E25" s="10">
        <v>2011</v>
      </c>
      <c r="F25" s="12">
        <v>69.39</v>
      </c>
      <c r="G25" s="12">
        <v>33.64</v>
      </c>
      <c r="H25" s="12">
        <v>18.05</v>
      </c>
      <c r="I25" s="12">
        <v>9.51</v>
      </c>
      <c r="J25" s="12">
        <v>2.99</v>
      </c>
      <c r="K25" s="12">
        <v>0.04</v>
      </c>
      <c r="N25" s="25"/>
      <c r="O25" s="25"/>
      <c r="P25" s="25"/>
      <c r="Q25" s="25"/>
      <c r="R25" s="25"/>
      <c r="S25" s="25"/>
    </row>
    <row r="26" spans="5:19" x14ac:dyDescent="0.3">
      <c r="E26" s="10">
        <v>2012</v>
      </c>
      <c r="F26" s="12">
        <v>69.98</v>
      </c>
      <c r="G26" s="12">
        <v>34.22</v>
      </c>
      <c r="H26" s="12">
        <v>17.46</v>
      </c>
      <c r="I26" s="12">
        <v>9.61</v>
      </c>
      <c r="J26" s="12">
        <v>3.02</v>
      </c>
      <c r="K26" s="12">
        <v>0.62</v>
      </c>
      <c r="N26" s="25"/>
      <c r="O26" s="25"/>
      <c r="P26" s="25"/>
      <c r="Q26" s="25"/>
      <c r="R26" s="25"/>
      <c r="S26" s="25"/>
    </row>
    <row r="27" spans="5:19" x14ac:dyDescent="0.3">
      <c r="E27" s="10">
        <v>2013</v>
      </c>
      <c r="F27" s="12">
        <v>72.33</v>
      </c>
      <c r="G27" s="12">
        <v>35.43</v>
      </c>
      <c r="H27" s="12">
        <v>17.850000000000001</v>
      </c>
      <c r="I27" s="12">
        <v>9.69</v>
      </c>
      <c r="J27" s="12">
        <v>3.38</v>
      </c>
      <c r="K27" s="12">
        <v>0.97</v>
      </c>
      <c r="N27" s="25"/>
      <c r="O27" s="25"/>
      <c r="P27" s="25"/>
      <c r="Q27" s="25"/>
      <c r="R27" s="25"/>
      <c r="S27" s="25"/>
    </row>
    <row r="28" spans="5:19" x14ac:dyDescent="0.3">
      <c r="E28" s="10">
        <v>2014</v>
      </c>
      <c r="F28" s="12">
        <v>73.37</v>
      </c>
      <c r="G28" s="12">
        <v>38.090000000000003</v>
      </c>
      <c r="H28" s="12">
        <v>19.96</v>
      </c>
      <c r="I28" s="12">
        <v>10.48</v>
      </c>
      <c r="J28" s="12">
        <v>3.65</v>
      </c>
      <c r="K28" s="12">
        <v>1.1000000000000001</v>
      </c>
      <c r="N28" s="25"/>
      <c r="O28" s="25"/>
      <c r="P28" s="25"/>
      <c r="Q28" s="25"/>
      <c r="R28" s="25"/>
      <c r="S28" s="25"/>
    </row>
    <row r="29" spans="5:19" x14ac:dyDescent="0.3">
      <c r="E29" s="10">
        <v>2015</v>
      </c>
      <c r="F29" s="12">
        <v>74.95</v>
      </c>
      <c r="G29" s="12">
        <v>40.26</v>
      </c>
      <c r="H29" s="12">
        <v>22.51</v>
      </c>
      <c r="I29" s="12">
        <v>12.26</v>
      </c>
      <c r="J29" s="12">
        <v>4.32</v>
      </c>
      <c r="K29" s="12">
        <v>0.9</v>
      </c>
      <c r="N29" s="25"/>
      <c r="O29" s="25"/>
      <c r="P29" s="25"/>
      <c r="Q29" s="25"/>
      <c r="R29" s="25"/>
      <c r="S29" s="25"/>
    </row>
    <row r="30" spans="5:19" x14ac:dyDescent="0.3">
      <c r="E30" s="10">
        <v>2016</v>
      </c>
      <c r="F30" s="12">
        <v>75.67</v>
      </c>
      <c r="G30" s="12">
        <v>43.11</v>
      </c>
      <c r="H30" s="12">
        <v>24.32</v>
      </c>
      <c r="I30" s="12">
        <v>14.64</v>
      </c>
      <c r="J30" s="12">
        <v>4.54</v>
      </c>
      <c r="K30" s="12">
        <v>0.87</v>
      </c>
      <c r="N30" s="25"/>
      <c r="O30" s="25"/>
      <c r="P30" s="25"/>
      <c r="Q30" s="25"/>
      <c r="R30" s="25"/>
      <c r="S30" s="25"/>
    </row>
    <row r="31" spans="5:19" x14ac:dyDescent="0.3">
      <c r="E31" s="10">
        <v>2017</v>
      </c>
      <c r="F31" s="12">
        <v>77.989999999999995</v>
      </c>
      <c r="G31" s="12">
        <v>45.55</v>
      </c>
      <c r="H31" s="12">
        <v>25.9</v>
      </c>
      <c r="I31" s="12">
        <v>15.99</v>
      </c>
      <c r="J31" s="12">
        <v>4.53</v>
      </c>
      <c r="K31" s="12">
        <v>1.0900000000000001</v>
      </c>
      <c r="N31" s="25"/>
      <c r="O31" s="25"/>
      <c r="P31" s="25"/>
      <c r="Q31" s="25"/>
      <c r="R31" s="25"/>
      <c r="S31" s="25"/>
    </row>
    <row r="32" spans="5:19" x14ac:dyDescent="0.3">
      <c r="E32" s="10">
        <v>2018</v>
      </c>
      <c r="F32" s="12">
        <v>80.89</v>
      </c>
      <c r="G32" s="12">
        <v>46.08</v>
      </c>
      <c r="H32" s="12">
        <v>28</v>
      </c>
      <c r="I32" s="12">
        <v>16.77</v>
      </c>
      <c r="J32" s="12">
        <v>4.82</v>
      </c>
      <c r="K32" s="12">
        <v>1.48</v>
      </c>
      <c r="N32" s="25"/>
      <c r="O32" s="25"/>
      <c r="P32" s="25"/>
      <c r="Q32" s="25"/>
      <c r="R32" s="25"/>
      <c r="S32" s="25"/>
    </row>
    <row r="33" spans="2:19" x14ac:dyDescent="0.3">
      <c r="E33" s="10">
        <v>2019</v>
      </c>
      <c r="F33" s="12">
        <v>80.099999999999994</v>
      </c>
      <c r="G33" s="12">
        <v>46.57</v>
      </c>
      <c r="H33" s="12">
        <v>28.12</v>
      </c>
      <c r="I33" s="12">
        <v>18.21</v>
      </c>
      <c r="J33" s="12">
        <v>5.12</v>
      </c>
      <c r="K33" s="12">
        <v>2.04</v>
      </c>
      <c r="N33" s="25"/>
      <c r="O33" s="25"/>
      <c r="P33" s="25"/>
      <c r="Q33" s="25"/>
      <c r="R33" s="25"/>
      <c r="S33" s="25"/>
    </row>
    <row r="34" spans="2:19" x14ac:dyDescent="0.3">
      <c r="E34" s="10">
        <v>2020</v>
      </c>
      <c r="F34" s="12">
        <v>22.11</v>
      </c>
      <c r="G34" s="12">
        <v>10.17</v>
      </c>
      <c r="H34" s="12">
        <v>7.54</v>
      </c>
      <c r="I34" s="12">
        <v>5.55</v>
      </c>
      <c r="J34" s="12">
        <v>0.91</v>
      </c>
      <c r="K34" s="12">
        <v>0.4</v>
      </c>
      <c r="N34" s="25"/>
      <c r="O34" s="25"/>
      <c r="P34" s="25"/>
      <c r="Q34" s="25"/>
      <c r="R34" s="25"/>
      <c r="S34" s="25"/>
    </row>
    <row r="35" spans="2:19" x14ac:dyDescent="0.3">
      <c r="E35" s="10">
        <v>2021</v>
      </c>
      <c r="F35" s="12">
        <v>19.39</v>
      </c>
      <c r="G35" s="12">
        <v>6.26</v>
      </c>
      <c r="H35" s="12">
        <v>7.15</v>
      </c>
      <c r="I35" s="12">
        <v>4.67</v>
      </c>
      <c r="J35" s="12">
        <v>0.72</v>
      </c>
      <c r="K35" s="12">
        <v>0.09</v>
      </c>
      <c r="N35" s="25"/>
      <c r="O35" s="25"/>
      <c r="P35" s="25"/>
      <c r="Q35" s="25"/>
      <c r="R35" s="25"/>
      <c r="S35" s="25"/>
    </row>
    <row r="36" spans="2:19" x14ac:dyDescent="0.3">
      <c r="E36" s="10">
        <v>2022</v>
      </c>
      <c r="F36" s="12">
        <v>61.6</v>
      </c>
      <c r="G36" s="12">
        <v>32.83</v>
      </c>
      <c r="H36" s="12">
        <v>23.29</v>
      </c>
      <c r="I36" s="12">
        <v>13.32</v>
      </c>
      <c r="J36" s="12">
        <v>3.01</v>
      </c>
      <c r="K36" s="12">
        <v>0.09</v>
      </c>
      <c r="N36" s="25"/>
      <c r="O36" s="25"/>
      <c r="P36" s="25"/>
      <c r="Q36" s="25"/>
      <c r="R36" s="25"/>
      <c r="S36" s="25"/>
    </row>
    <row r="37" spans="2:19" x14ac:dyDescent="0.3">
      <c r="E37" s="10">
        <v>2023</v>
      </c>
      <c r="F37" s="12">
        <v>79.150000000000006</v>
      </c>
      <c r="G37" s="12">
        <v>40.89</v>
      </c>
      <c r="H37" s="12">
        <v>27.95</v>
      </c>
      <c r="I37" s="12">
        <v>16.399999999999999</v>
      </c>
      <c r="J37" s="12">
        <v>3.43</v>
      </c>
      <c r="K37" s="12">
        <v>0.15</v>
      </c>
      <c r="N37" s="25"/>
      <c r="O37" s="25"/>
      <c r="P37" s="25"/>
      <c r="Q37" s="25"/>
      <c r="R37" s="25"/>
      <c r="S37" s="25"/>
    </row>
    <row r="38" spans="2:19" x14ac:dyDescent="0.3">
      <c r="E38" s="10">
        <v>2024</v>
      </c>
      <c r="F38" s="12">
        <v>83.87</v>
      </c>
      <c r="G38" s="12">
        <v>43.24</v>
      </c>
      <c r="H38" s="12">
        <v>29.69</v>
      </c>
      <c r="I38" s="12">
        <v>16.940000000000001</v>
      </c>
      <c r="J38" s="12">
        <v>3.57</v>
      </c>
      <c r="K38" s="12">
        <v>0.28999999999999998</v>
      </c>
      <c r="N38" s="25"/>
      <c r="O38" s="25"/>
      <c r="P38" s="25"/>
      <c r="Q38" s="25"/>
      <c r="R38" s="25"/>
      <c r="S38" s="25"/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2E81-E46F-409E-9C6D-6CB90938A644}">
  <sheetPr>
    <tabColor theme="6" tint="0.79998168889431442"/>
    <pageSetUpPr fitToPage="1"/>
  </sheetPr>
  <dimension ref="B2:S48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136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137</v>
      </c>
      <c r="D11" s="11"/>
    </row>
    <row r="13" spans="2:19" x14ac:dyDescent="0.3">
      <c r="E13" s="7" t="s">
        <v>129</v>
      </c>
      <c r="F13" s="8" t="s">
        <v>130</v>
      </c>
      <c r="G13" s="8" t="s">
        <v>131</v>
      </c>
    </row>
    <row r="14" spans="2:19" x14ac:dyDescent="0.3">
      <c r="E14" s="10">
        <v>2000</v>
      </c>
      <c r="F14" s="12">
        <v>100</v>
      </c>
      <c r="G14" s="12">
        <v>100</v>
      </c>
      <c r="I14" s="25"/>
      <c r="J14" s="25"/>
      <c r="N14" s="25"/>
      <c r="O14" s="25"/>
      <c r="P14" s="25"/>
      <c r="Q14" s="25"/>
      <c r="R14" s="25"/>
      <c r="S14" s="25"/>
    </row>
    <row r="15" spans="2:19" x14ac:dyDescent="0.3">
      <c r="E15" s="10">
        <v>2001</v>
      </c>
      <c r="F15" s="12">
        <v>97.87</v>
      </c>
      <c r="G15" s="12">
        <v>102.13</v>
      </c>
      <c r="I15" s="25"/>
      <c r="J15" s="25"/>
      <c r="N15" s="25"/>
      <c r="O15" s="25"/>
      <c r="P15" s="25"/>
      <c r="Q15" s="25"/>
      <c r="R15" s="25"/>
      <c r="S15" s="25"/>
    </row>
    <row r="16" spans="2:19" x14ac:dyDescent="0.3">
      <c r="E16" s="10">
        <v>2002</v>
      </c>
      <c r="F16" s="12">
        <v>100.74</v>
      </c>
      <c r="G16" s="12">
        <v>103.76</v>
      </c>
      <c r="I16" s="25"/>
      <c r="J16" s="25"/>
      <c r="N16" s="25"/>
      <c r="O16" s="25"/>
      <c r="P16" s="25"/>
      <c r="Q16" s="25"/>
      <c r="R16" s="25"/>
      <c r="S16" s="25"/>
    </row>
    <row r="17" spans="5:19" x14ac:dyDescent="0.3">
      <c r="E17" s="10">
        <v>2003</v>
      </c>
      <c r="F17" s="12">
        <v>103.67</v>
      </c>
      <c r="G17" s="12">
        <v>105.98</v>
      </c>
      <c r="I17" s="25"/>
      <c r="J17" s="25"/>
      <c r="N17" s="25"/>
      <c r="O17" s="25"/>
      <c r="P17" s="25"/>
      <c r="Q17" s="25"/>
      <c r="R17" s="25"/>
      <c r="S17" s="25"/>
    </row>
    <row r="18" spans="5:19" x14ac:dyDescent="0.3">
      <c r="E18" s="10">
        <v>2004</v>
      </c>
      <c r="F18" s="12">
        <v>111.03</v>
      </c>
      <c r="G18" s="12">
        <v>109.57</v>
      </c>
      <c r="I18" s="25"/>
      <c r="J18" s="25"/>
      <c r="N18" s="25"/>
      <c r="O18" s="25"/>
      <c r="P18" s="25"/>
      <c r="Q18" s="25"/>
      <c r="R18" s="25"/>
      <c r="S18" s="25"/>
    </row>
    <row r="19" spans="5:19" x14ac:dyDescent="0.3">
      <c r="E19" s="10">
        <v>2005</v>
      </c>
      <c r="F19" s="12">
        <v>115.26</v>
      </c>
      <c r="G19" s="12">
        <v>112.62</v>
      </c>
      <c r="I19" s="25"/>
      <c r="J19" s="25"/>
      <c r="N19" s="25"/>
      <c r="O19" s="25"/>
      <c r="P19" s="25"/>
      <c r="Q19" s="25"/>
      <c r="R19" s="25"/>
      <c r="S19" s="25"/>
    </row>
    <row r="20" spans="5:19" x14ac:dyDescent="0.3">
      <c r="E20" s="10">
        <v>2006</v>
      </c>
      <c r="F20" s="12">
        <v>118.19</v>
      </c>
      <c r="G20" s="12">
        <v>117.26</v>
      </c>
      <c r="I20" s="25"/>
      <c r="J20" s="25"/>
      <c r="N20" s="25"/>
      <c r="O20" s="25"/>
      <c r="P20" s="25"/>
      <c r="Q20" s="25"/>
      <c r="R20" s="25"/>
      <c r="S20" s="25"/>
    </row>
    <row r="21" spans="5:19" x14ac:dyDescent="0.3">
      <c r="E21" s="10">
        <v>2007</v>
      </c>
      <c r="F21" s="12">
        <v>120.57</v>
      </c>
      <c r="G21" s="12">
        <v>121.34</v>
      </c>
      <c r="I21" s="25"/>
      <c r="J21" s="25"/>
      <c r="N21" s="25"/>
      <c r="O21" s="25"/>
      <c r="P21" s="25"/>
      <c r="Q21" s="25"/>
      <c r="R21" s="25"/>
      <c r="S21" s="25"/>
    </row>
    <row r="22" spans="5:19" x14ac:dyDescent="0.3">
      <c r="E22" s="10">
        <v>2008</v>
      </c>
      <c r="F22" s="12">
        <v>118.18</v>
      </c>
      <c r="G22" s="12">
        <v>122.69</v>
      </c>
      <c r="I22" s="25"/>
      <c r="J22" s="25"/>
      <c r="N22" s="25"/>
      <c r="O22" s="25"/>
      <c r="P22" s="25"/>
      <c r="Q22" s="25"/>
      <c r="R22" s="25"/>
      <c r="S22" s="25"/>
    </row>
    <row r="23" spans="5:19" x14ac:dyDescent="0.3">
      <c r="E23" s="10">
        <v>2009</v>
      </c>
      <c r="F23" s="12">
        <v>112.35</v>
      </c>
      <c r="G23" s="12">
        <v>118.89</v>
      </c>
      <c r="I23" s="25"/>
      <c r="J23" s="25"/>
      <c r="N23" s="25"/>
      <c r="O23" s="25"/>
      <c r="P23" s="25"/>
      <c r="Q23" s="25"/>
      <c r="R23" s="25"/>
      <c r="S23" s="25"/>
    </row>
    <row r="24" spans="5:19" x14ac:dyDescent="0.3">
      <c r="E24" s="10">
        <v>2010</v>
      </c>
      <c r="F24" s="12">
        <v>109.8</v>
      </c>
      <c r="G24" s="12">
        <v>122.63</v>
      </c>
      <c r="I24" s="25"/>
      <c r="J24" s="25"/>
      <c r="N24" s="25"/>
      <c r="O24" s="25"/>
      <c r="P24" s="25"/>
      <c r="Q24" s="25"/>
      <c r="R24" s="25"/>
      <c r="S24" s="25"/>
    </row>
    <row r="25" spans="5:19" x14ac:dyDescent="0.3">
      <c r="E25" s="10">
        <v>2011</v>
      </c>
      <c r="F25" s="12">
        <v>115.36</v>
      </c>
      <c r="G25" s="12">
        <v>125.59</v>
      </c>
      <c r="I25" s="25"/>
      <c r="J25" s="25"/>
      <c r="N25" s="25"/>
      <c r="O25" s="25"/>
      <c r="P25" s="25"/>
      <c r="Q25" s="25"/>
      <c r="R25" s="25"/>
      <c r="S25" s="25"/>
    </row>
    <row r="26" spans="5:19" x14ac:dyDescent="0.3">
      <c r="E26" s="10">
        <v>2012</v>
      </c>
      <c r="F26" s="12">
        <v>116.48</v>
      </c>
      <c r="G26" s="12">
        <v>126.34</v>
      </c>
      <c r="I26" s="25"/>
      <c r="J26" s="25"/>
      <c r="N26" s="25"/>
      <c r="O26" s="25"/>
      <c r="P26" s="25"/>
      <c r="Q26" s="25"/>
      <c r="R26" s="25"/>
      <c r="S26" s="25"/>
    </row>
    <row r="27" spans="5:19" x14ac:dyDescent="0.3">
      <c r="E27" s="10">
        <v>2013</v>
      </c>
      <c r="F27" s="12">
        <v>120.57</v>
      </c>
      <c r="G27" s="12">
        <v>127.77</v>
      </c>
      <c r="I27" s="25"/>
      <c r="J27" s="25"/>
      <c r="N27" s="25"/>
      <c r="O27" s="25"/>
      <c r="P27" s="25"/>
      <c r="Q27" s="25"/>
      <c r="R27" s="25"/>
      <c r="S27" s="25"/>
    </row>
    <row r="28" spans="5:19" x14ac:dyDescent="0.3">
      <c r="E28" s="10">
        <v>2014</v>
      </c>
      <c r="F28" s="12">
        <v>126.61</v>
      </c>
      <c r="G28" s="12">
        <v>130.58000000000001</v>
      </c>
      <c r="I28" s="25"/>
      <c r="J28" s="25"/>
      <c r="N28" s="25"/>
      <c r="O28" s="25"/>
      <c r="P28" s="25"/>
      <c r="Q28" s="25"/>
      <c r="R28" s="25"/>
      <c r="S28" s="25"/>
    </row>
    <row r="29" spans="5:19" x14ac:dyDescent="0.3">
      <c r="E29" s="10">
        <v>2015</v>
      </c>
      <c r="F29" s="12">
        <v>134</v>
      </c>
      <c r="G29" s="12">
        <v>133.96</v>
      </c>
      <c r="I29" s="25"/>
      <c r="J29" s="25"/>
      <c r="N29" s="25"/>
      <c r="O29" s="25"/>
      <c r="P29" s="25"/>
      <c r="Q29" s="25"/>
      <c r="R29" s="25"/>
      <c r="S29" s="25"/>
    </row>
    <row r="30" spans="5:19" x14ac:dyDescent="0.3">
      <c r="E30" s="10">
        <v>2016</v>
      </c>
      <c r="F30" s="12">
        <v>140.86000000000001</v>
      </c>
      <c r="G30" s="12">
        <v>136.81</v>
      </c>
      <c r="I30" s="25"/>
      <c r="J30" s="25"/>
      <c r="N30" s="25"/>
      <c r="O30" s="25"/>
      <c r="P30" s="25"/>
      <c r="Q30" s="25"/>
      <c r="R30" s="25"/>
      <c r="S30" s="25"/>
    </row>
    <row r="31" spans="5:19" x14ac:dyDescent="0.3">
      <c r="E31" s="10">
        <v>2017</v>
      </c>
      <c r="F31" s="12">
        <v>147.68</v>
      </c>
      <c r="G31" s="12">
        <v>140.47999999999999</v>
      </c>
      <c r="I31" s="25"/>
      <c r="J31" s="25"/>
      <c r="N31" s="25"/>
      <c r="O31" s="25"/>
      <c r="P31" s="25"/>
      <c r="Q31" s="25"/>
      <c r="R31" s="25"/>
      <c r="S31" s="25"/>
    </row>
    <row r="32" spans="5:19" x14ac:dyDescent="0.3">
      <c r="E32" s="10">
        <v>2018</v>
      </c>
      <c r="F32" s="12">
        <v>153.69999999999999</v>
      </c>
      <c r="G32" s="12">
        <v>143.44999999999999</v>
      </c>
      <c r="I32" s="25"/>
      <c r="J32" s="25"/>
      <c r="N32" s="25"/>
      <c r="O32" s="25"/>
      <c r="P32" s="25"/>
      <c r="Q32" s="25"/>
      <c r="R32" s="25"/>
      <c r="S32" s="25"/>
    </row>
    <row r="33" spans="2:19" x14ac:dyDescent="0.3">
      <c r="E33" s="10">
        <v>2019</v>
      </c>
      <c r="F33" s="12">
        <v>155.55000000000001</v>
      </c>
      <c r="G33" s="12">
        <v>146.06</v>
      </c>
      <c r="I33" s="25"/>
      <c r="J33" s="25"/>
      <c r="N33" s="25"/>
      <c r="O33" s="25"/>
      <c r="P33" s="25"/>
      <c r="Q33" s="25"/>
      <c r="R33" s="25"/>
      <c r="S33" s="25"/>
    </row>
    <row r="34" spans="2:19" x14ac:dyDescent="0.3">
      <c r="E34" s="10">
        <v>2020</v>
      </c>
      <c r="F34" s="12">
        <v>40.299999999999997</v>
      </c>
      <c r="G34" s="12">
        <v>137.58000000000001</v>
      </c>
      <c r="I34" s="25"/>
      <c r="J34" s="25"/>
      <c r="N34" s="25"/>
      <c r="O34" s="25"/>
      <c r="P34" s="25"/>
      <c r="Q34" s="25"/>
      <c r="R34" s="25"/>
      <c r="S34" s="25"/>
    </row>
    <row r="35" spans="2:19" x14ac:dyDescent="0.3">
      <c r="E35" s="10">
        <v>2021</v>
      </c>
      <c r="F35" s="12">
        <v>33.049999999999997</v>
      </c>
      <c r="G35" s="12">
        <v>146.5</v>
      </c>
      <c r="I35" s="25"/>
      <c r="J35" s="25"/>
      <c r="N35" s="25"/>
      <c r="O35" s="25"/>
      <c r="P35" s="25"/>
      <c r="Q35" s="25"/>
      <c r="R35" s="25"/>
      <c r="S35" s="25"/>
    </row>
    <row r="36" spans="2:19" x14ac:dyDescent="0.3">
      <c r="E36" s="10">
        <v>2022</v>
      </c>
      <c r="F36" s="12">
        <v>115.81</v>
      </c>
      <c r="G36" s="12">
        <v>151.97999999999999</v>
      </c>
      <c r="I36" s="25"/>
      <c r="J36" s="25"/>
      <c r="N36" s="25"/>
      <c r="O36" s="25"/>
      <c r="P36" s="25"/>
      <c r="Q36" s="25"/>
      <c r="R36" s="25"/>
      <c r="S36" s="25"/>
    </row>
    <row r="37" spans="2:19" x14ac:dyDescent="0.3">
      <c r="E37" s="10">
        <v>2023</v>
      </c>
      <c r="F37" s="12">
        <v>145.01</v>
      </c>
      <c r="G37" s="12">
        <v>153.81</v>
      </c>
      <c r="I37" s="25"/>
      <c r="J37" s="25"/>
      <c r="N37" s="25"/>
      <c r="O37" s="25"/>
      <c r="P37" s="25"/>
      <c r="Q37" s="25"/>
      <c r="R37" s="25"/>
      <c r="S37" s="25"/>
    </row>
    <row r="38" spans="2:19" x14ac:dyDescent="0.3">
      <c r="E38" s="10">
        <v>2024</v>
      </c>
      <c r="F38" s="12">
        <v>153.33000000000001</v>
      </c>
      <c r="G38" s="12">
        <v>156.13</v>
      </c>
      <c r="I38" s="25"/>
      <c r="J38" s="25"/>
      <c r="N38" s="25"/>
      <c r="O38" s="25"/>
      <c r="P38" s="25"/>
      <c r="Q38" s="25"/>
      <c r="R38" s="25"/>
      <c r="S38" s="25"/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F5A6-CA3E-4AFE-81C1-30937F8ED9CE}">
  <sheetPr>
    <tabColor theme="6" tint="0.79998168889431442"/>
    <pageSetUpPr fitToPage="1"/>
  </sheetPr>
  <dimension ref="B2:S48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2.54296875" bestFit="1" customWidth="1"/>
    <col min="7" max="7" width="22.7265625" bestFit="1" customWidth="1"/>
    <col min="8" max="8" width="25" bestFit="1" customWidth="1"/>
    <col min="9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61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138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139</v>
      </c>
      <c r="D11" s="11"/>
    </row>
    <row r="13" spans="2:19" x14ac:dyDescent="0.3">
      <c r="E13" s="7" t="s">
        <v>129</v>
      </c>
      <c r="F13" s="8" t="s">
        <v>140</v>
      </c>
      <c r="G13" s="8" t="s">
        <v>141</v>
      </c>
      <c r="H13" s="9" t="s">
        <v>142</v>
      </c>
    </row>
    <row r="14" spans="2:19" x14ac:dyDescent="0.3">
      <c r="E14" s="10">
        <v>2000</v>
      </c>
      <c r="F14" s="12">
        <v>45.11</v>
      </c>
      <c r="G14" s="12">
        <v>43.59</v>
      </c>
      <c r="H14" s="14">
        <v>0.51</v>
      </c>
      <c r="K14" s="26"/>
      <c r="L14" s="26"/>
      <c r="M14" s="26"/>
      <c r="N14" s="25"/>
      <c r="O14" s="25"/>
      <c r="P14" s="25"/>
      <c r="Q14" s="25"/>
      <c r="R14" s="25"/>
      <c r="S14" s="25"/>
    </row>
    <row r="15" spans="2:19" x14ac:dyDescent="0.3">
      <c r="E15" s="10">
        <v>2001</v>
      </c>
      <c r="F15" s="12">
        <v>41.51</v>
      </c>
      <c r="G15" s="12">
        <v>45.58</v>
      </c>
      <c r="H15" s="14">
        <v>0.48</v>
      </c>
      <c r="K15" s="26"/>
      <c r="L15" s="26"/>
      <c r="M15" s="26"/>
      <c r="N15" s="25"/>
      <c r="O15" s="25"/>
      <c r="P15" s="25"/>
      <c r="Q15" s="25"/>
      <c r="R15" s="25"/>
      <c r="S15" s="25"/>
    </row>
    <row r="16" spans="2:19" x14ac:dyDescent="0.3">
      <c r="E16" s="10">
        <v>2002</v>
      </c>
      <c r="F16" s="12">
        <v>40.340000000000003</v>
      </c>
      <c r="G16" s="12">
        <v>46.85</v>
      </c>
      <c r="H16" s="14">
        <v>0.46</v>
      </c>
      <c r="K16" s="26"/>
      <c r="L16" s="26"/>
      <c r="M16" s="26"/>
      <c r="N16" s="25"/>
      <c r="O16" s="25"/>
      <c r="P16" s="25"/>
      <c r="Q16" s="25"/>
      <c r="R16" s="25"/>
      <c r="S16" s="25"/>
    </row>
    <row r="17" spans="5:19" x14ac:dyDescent="0.3">
      <c r="E17" s="10">
        <v>2003</v>
      </c>
      <c r="F17" s="12">
        <v>40.24</v>
      </c>
      <c r="G17" s="12">
        <v>49</v>
      </c>
      <c r="H17" s="14">
        <v>0.45</v>
      </c>
      <c r="K17" s="26"/>
      <c r="L17" s="26"/>
      <c r="M17" s="26"/>
      <c r="N17" s="25"/>
      <c r="O17" s="25"/>
      <c r="P17" s="25"/>
      <c r="Q17" s="25"/>
      <c r="R17" s="25"/>
      <c r="S17" s="25"/>
    </row>
    <row r="18" spans="5:19" x14ac:dyDescent="0.3">
      <c r="E18" s="10">
        <v>2004</v>
      </c>
      <c r="F18" s="12">
        <v>43.76</v>
      </c>
      <c r="G18" s="12">
        <v>54.15</v>
      </c>
      <c r="H18" s="14">
        <v>0.45</v>
      </c>
      <c r="K18" s="26"/>
      <c r="L18" s="26"/>
      <c r="M18" s="26"/>
      <c r="N18" s="25"/>
      <c r="O18" s="25"/>
      <c r="P18" s="25"/>
      <c r="Q18" s="25"/>
      <c r="R18" s="25"/>
      <c r="S18" s="25"/>
    </row>
    <row r="19" spans="5:19" x14ac:dyDescent="0.3">
      <c r="E19" s="10">
        <v>2005</v>
      </c>
      <c r="F19" s="12">
        <v>44.29</v>
      </c>
      <c r="G19" s="12">
        <v>57.56</v>
      </c>
      <c r="H19" s="14">
        <v>0.43</v>
      </c>
      <c r="K19" s="26"/>
      <c r="L19" s="26"/>
      <c r="M19" s="26"/>
      <c r="N19" s="25"/>
      <c r="O19" s="25"/>
      <c r="P19" s="25"/>
      <c r="Q19" s="25"/>
      <c r="R19" s="25"/>
      <c r="S19" s="25"/>
    </row>
    <row r="20" spans="5:19" x14ac:dyDescent="0.3">
      <c r="E20" s="10">
        <v>2006</v>
      </c>
      <c r="F20" s="12">
        <v>44.37</v>
      </c>
      <c r="G20" s="12">
        <v>62.61</v>
      </c>
      <c r="H20" s="14">
        <v>0.41</v>
      </c>
      <c r="K20" s="26"/>
      <c r="L20" s="26"/>
      <c r="M20" s="26"/>
      <c r="N20" s="25"/>
      <c r="O20" s="25"/>
      <c r="P20" s="25"/>
      <c r="Q20" s="25"/>
      <c r="R20" s="25"/>
      <c r="S20" s="25"/>
    </row>
    <row r="21" spans="5:19" x14ac:dyDescent="0.3">
      <c r="E21" s="10">
        <v>2007</v>
      </c>
      <c r="F21" s="12">
        <v>44.67</v>
      </c>
      <c r="G21" s="12">
        <v>65.34</v>
      </c>
      <c r="H21" s="14">
        <v>0.41</v>
      </c>
      <c r="K21" s="26"/>
      <c r="L21" s="26"/>
      <c r="M21" s="26"/>
      <c r="N21" s="25"/>
      <c r="O21" s="25"/>
      <c r="P21" s="25"/>
      <c r="Q21" s="25"/>
      <c r="R21" s="25"/>
      <c r="S21" s="25"/>
    </row>
    <row r="22" spans="5:19" x14ac:dyDescent="0.3">
      <c r="E22" s="10">
        <v>2008</v>
      </c>
      <c r="F22" s="12">
        <v>43.29</v>
      </c>
      <c r="G22" s="12">
        <v>64.53</v>
      </c>
      <c r="H22" s="14">
        <v>0.4</v>
      </c>
      <c r="K22" s="26"/>
      <c r="L22" s="26"/>
      <c r="M22" s="26"/>
      <c r="N22" s="25"/>
      <c r="O22" s="25"/>
      <c r="P22" s="25"/>
      <c r="Q22" s="25"/>
      <c r="R22" s="25"/>
      <c r="S22" s="25"/>
    </row>
    <row r="23" spans="5:19" x14ac:dyDescent="0.3">
      <c r="E23" s="10">
        <v>2009</v>
      </c>
      <c r="F23" s="12">
        <v>40.93</v>
      </c>
      <c r="G23" s="12">
        <v>59.46</v>
      </c>
      <c r="H23" s="14">
        <v>0.41</v>
      </c>
      <c r="K23" s="26"/>
      <c r="L23" s="26"/>
      <c r="M23" s="26"/>
      <c r="N23" s="25"/>
      <c r="O23" s="25"/>
      <c r="P23" s="25"/>
      <c r="Q23" s="25"/>
      <c r="R23" s="25"/>
      <c r="S23" s="25"/>
    </row>
    <row r="24" spans="5:19" x14ac:dyDescent="0.3">
      <c r="E24" s="10">
        <v>2010</v>
      </c>
      <c r="F24" s="12">
        <v>42.19</v>
      </c>
      <c r="G24" s="12">
        <v>57.38</v>
      </c>
      <c r="H24" s="14">
        <v>0.42</v>
      </c>
      <c r="K24" s="26"/>
      <c r="L24" s="26"/>
      <c r="M24" s="26"/>
      <c r="N24" s="25"/>
      <c r="O24" s="25"/>
      <c r="P24" s="25"/>
      <c r="Q24" s="25"/>
      <c r="R24" s="25"/>
      <c r="S24" s="25"/>
    </row>
    <row r="25" spans="5:19" x14ac:dyDescent="0.3">
      <c r="E25" s="10">
        <v>2011</v>
      </c>
      <c r="F25" s="12">
        <v>46.06</v>
      </c>
      <c r="G25" s="12">
        <v>60.42</v>
      </c>
      <c r="H25" s="14">
        <v>0.43</v>
      </c>
      <c r="K25" s="26"/>
      <c r="L25" s="26"/>
      <c r="M25" s="26"/>
      <c r="N25" s="25"/>
      <c r="O25" s="25"/>
      <c r="P25" s="25"/>
      <c r="Q25" s="25"/>
      <c r="R25" s="25"/>
      <c r="S25" s="25"/>
    </row>
    <row r="26" spans="5:19" x14ac:dyDescent="0.3">
      <c r="E26" s="10">
        <v>2012</v>
      </c>
      <c r="F26" s="12">
        <v>44.28</v>
      </c>
      <c r="G26" s="12">
        <v>61.61</v>
      </c>
      <c r="H26" s="14">
        <v>0.42</v>
      </c>
      <c r="K26" s="26"/>
      <c r="L26" s="26"/>
      <c r="M26" s="26"/>
      <c r="N26" s="25"/>
      <c r="O26" s="25"/>
      <c r="P26" s="25"/>
      <c r="Q26" s="25"/>
      <c r="R26" s="25"/>
      <c r="S26" s="25"/>
    </row>
    <row r="27" spans="5:19" x14ac:dyDescent="0.3">
      <c r="E27" s="10">
        <v>2013</v>
      </c>
      <c r="F27" s="12">
        <v>45.81</v>
      </c>
      <c r="G27" s="12">
        <v>63.89</v>
      </c>
      <c r="H27" s="14">
        <v>0.42</v>
      </c>
      <c r="K27" s="26"/>
      <c r="L27" s="26"/>
      <c r="M27" s="26"/>
      <c r="N27" s="25"/>
      <c r="O27" s="25"/>
      <c r="P27" s="25"/>
      <c r="Q27" s="25"/>
      <c r="R27" s="25"/>
      <c r="S27" s="25"/>
    </row>
    <row r="28" spans="5:19" x14ac:dyDescent="0.3">
      <c r="E28" s="10">
        <v>2014</v>
      </c>
      <c r="F28" s="12">
        <v>47.51</v>
      </c>
      <c r="G28" s="12">
        <v>69.650000000000006</v>
      </c>
      <c r="H28" s="14">
        <v>0.41</v>
      </c>
      <c r="K28" s="26"/>
      <c r="L28" s="26"/>
      <c r="M28" s="26"/>
      <c r="N28" s="25"/>
      <c r="O28" s="25"/>
      <c r="P28" s="25"/>
      <c r="Q28" s="25"/>
      <c r="R28" s="25"/>
      <c r="S28" s="25"/>
    </row>
    <row r="29" spans="5:19" x14ac:dyDescent="0.3">
      <c r="E29" s="10">
        <v>2015</v>
      </c>
      <c r="F29" s="12">
        <v>48.19</v>
      </c>
      <c r="G29" s="12">
        <v>76.44</v>
      </c>
      <c r="H29" s="14">
        <v>0.39</v>
      </c>
      <c r="K29" s="26"/>
      <c r="L29" s="26"/>
      <c r="M29" s="26"/>
      <c r="N29" s="25"/>
      <c r="O29" s="25"/>
      <c r="P29" s="25"/>
      <c r="Q29" s="25"/>
      <c r="R29" s="25"/>
      <c r="S29" s="25"/>
    </row>
    <row r="30" spans="5:19" x14ac:dyDescent="0.3">
      <c r="E30" s="10">
        <v>2016</v>
      </c>
      <c r="F30" s="12">
        <v>48.34</v>
      </c>
      <c r="G30" s="12">
        <v>82.51</v>
      </c>
      <c r="H30" s="14">
        <v>0.37</v>
      </c>
      <c r="K30" s="26"/>
      <c r="L30" s="26"/>
      <c r="M30" s="26"/>
      <c r="N30" s="25"/>
      <c r="O30" s="25"/>
      <c r="P30" s="25"/>
      <c r="Q30" s="25"/>
      <c r="R30" s="25"/>
      <c r="S30" s="25"/>
    </row>
    <row r="31" spans="5:19" x14ac:dyDescent="0.3">
      <c r="E31" s="10">
        <v>2017</v>
      </c>
      <c r="F31" s="12">
        <v>51.54</v>
      </c>
      <c r="G31" s="12">
        <v>87.59</v>
      </c>
      <c r="H31" s="14">
        <v>0.37</v>
      </c>
      <c r="K31" s="26"/>
      <c r="L31" s="26"/>
      <c r="M31" s="26"/>
      <c r="N31" s="25"/>
      <c r="O31" s="25"/>
      <c r="P31" s="25"/>
      <c r="Q31" s="25"/>
      <c r="R31" s="25"/>
      <c r="S31" s="25"/>
    </row>
    <row r="32" spans="5:19" x14ac:dyDescent="0.3">
      <c r="E32" s="10">
        <v>2018</v>
      </c>
      <c r="F32" s="12">
        <v>52.33</v>
      </c>
      <c r="G32" s="12">
        <v>91.44</v>
      </c>
      <c r="H32" s="14">
        <v>0.36</v>
      </c>
      <c r="K32" s="26"/>
      <c r="L32" s="26"/>
      <c r="M32" s="26"/>
      <c r="N32" s="25"/>
      <c r="O32" s="25"/>
      <c r="P32" s="25"/>
      <c r="Q32" s="25"/>
      <c r="R32" s="25"/>
      <c r="S32" s="25"/>
    </row>
    <row r="33" spans="2:19" x14ac:dyDescent="0.3">
      <c r="E33" s="10">
        <v>2019</v>
      </c>
      <c r="F33" s="12">
        <v>53.16</v>
      </c>
      <c r="G33" s="12">
        <v>93.88</v>
      </c>
      <c r="H33" s="14">
        <v>0.36</v>
      </c>
      <c r="K33" s="26"/>
      <c r="L33" s="26"/>
      <c r="M33" s="26"/>
      <c r="N33" s="25"/>
      <c r="O33" s="25"/>
      <c r="P33" s="25"/>
      <c r="Q33" s="25"/>
      <c r="R33" s="25"/>
      <c r="S33" s="25"/>
    </row>
    <row r="34" spans="2:19" x14ac:dyDescent="0.3">
      <c r="E34" s="10">
        <v>2020</v>
      </c>
      <c r="F34" s="12">
        <v>0</v>
      </c>
      <c r="G34" s="12">
        <v>0</v>
      </c>
      <c r="H34" s="14">
        <v>0</v>
      </c>
      <c r="K34" s="26"/>
      <c r="L34" s="26"/>
      <c r="M34" s="26"/>
      <c r="N34" s="25"/>
      <c r="O34" s="25"/>
      <c r="P34" s="25"/>
      <c r="Q34" s="25"/>
      <c r="R34" s="25"/>
      <c r="S34" s="25"/>
    </row>
    <row r="35" spans="2:19" x14ac:dyDescent="0.3">
      <c r="E35" s="10">
        <v>2021</v>
      </c>
      <c r="F35" s="12">
        <v>0</v>
      </c>
      <c r="G35" s="12">
        <v>0</v>
      </c>
      <c r="H35" s="14">
        <v>0</v>
      </c>
      <c r="K35" s="26"/>
      <c r="L35" s="26"/>
      <c r="M35" s="26"/>
      <c r="N35" s="25"/>
      <c r="O35" s="25"/>
      <c r="P35" s="25"/>
      <c r="Q35" s="25"/>
      <c r="R35" s="25"/>
      <c r="S35" s="25"/>
    </row>
    <row r="36" spans="2:19" x14ac:dyDescent="0.3">
      <c r="E36" s="10">
        <v>2022</v>
      </c>
      <c r="F36" s="12">
        <v>46.37</v>
      </c>
      <c r="G36" s="12">
        <v>69.39</v>
      </c>
      <c r="H36" s="14">
        <v>0.4</v>
      </c>
      <c r="K36" s="26"/>
      <c r="L36" s="26"/>
      <c r="M36" s="26"/>
      <c r="N36" s="25"/>
      <c r="O36" s="25"/>
      <c r="P36" s="25"/>
      <c r="Q36" s="25"/>
      <c r="R36" s="25"/>
      <c r="S36" s="25"/>
    </row>
    <row r="37" spans="2:19" x14ac:dyDescent="0.3">
      <c r="E37" s="10">
        <v>2023</v>
      </c>
      <c r="F37" s="12">
        <v>57.74</v>
      </c>
      <c r="G37" s="12">
        <v>84.04</v>
      </c>
      <c r="H37" s="14">
        <v>0.41</v>
      </c>
      <c r="K37" s="26"/>
      <c r="L37" s="26"/>
      <c r="M37" s="26"/>
      <c r="N37" s="25"/>
      <c r="O37" s="25"/>
      <c r="P37" s="25"/>
      <c r="Q37" s="25"/>
      <c r="R37" s="25"/>
      <c r="S37" s="25"/>
    </row>
    <row r="38" spans="2:19" x14ac:dyDescent="0.3">
      <c r="E38" s="10">
        <v>2024</v>
      </c>
      <c r="F38" s="12">
        <v>61.12</v>
      </c>
      <c r="G38" s="12">
        <v>88.74</v>
      </c>
      <c r="H38" s="14">
        <v>0.41</v>
      </c>
      <c r="K38" s="26"/>
      <c r="L38" s="26"/>
      <c r="M38" s="26"/>
      <c r="N38" s="25"/>
      <c r="O38" s="25"/>
      <c r="P38" s="25"/>
      <c r="Q38" s="25"/>
      <c r="R38" s="25"/>
      <c r="S38" s="25"/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E0AD-CC51-43D3-822B-AB494E054524}">
  <sheetPr>
    <tabColor theme="6" tint="0.79998168889431442"/>
    <pageSetUpPr fitToPage="1"/>
  </sheetPr>
  <dimension ref="B2:S48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2.54296875" bestFit="1" customWidth="1"/>
    <col min="7" max="7" width="22.7265625" bestFit="1" customWidth="1"/>
    <col min="8" max="8" width="25" bestFit="1" customWidth="1"/>
    <col min="9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63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143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139</v>
      </c>
      <c r="D11" s="11"/>
    </row>
    <row r="13" spans="2:19" x14ac:dyDescent="0.3">
      <c r="E13" s="7" t="s">
        <v>129</v>
      </c>
      <c r="F13" s="8" t="s">
        <v>140</v>
      </c>
      <c r="G13" s="8" t="s">
        <v>141</v>
      </c>
      <c r="H13" s="9" t="s">
        <v>142</v>
      </c>
    </row>
    <row r="14" spans="2:19" x14ac:dyDescent="0.3">
      <c r="E14" s="10">
        <v>2000</v>
      </c>
      <c r="F14" s="12">
        <v>19</v>
      </c>
      <c r="G14" s="12">
        <v>8.1300000000000008</v>
      </c>
      <c r="H14" s="14">
        <v>0.7</v>
      </c>
      <c r="L14" s="26"/>
      <c r="M14" s="26"/>
      <c r="N14" s="26"/>
      <c r="O14" s="25"/>
      <c r="P14" s="25"/>
      <c r="Q14" s="25"/>
      <c r="R14" s="25"/>
      <c r="S14" s="25"/>
    </row>
    <row r="15" spans="2:19" x14ac:dyDescent="0.3">
      <c r="E15" s="10">
        <v>2001</v>
      </c>
      <c r="F15" s="12">
        <v>18.78</v>
      </c>
      <c r="G15" s="12">
        <v>7.5</v>
      </c>
      <c r="H15" s="14">
        <v>0.71</v>
      </c>
      <c r="L15" s="26"/>
      <c r="M15" s="26"/>
      <c r="N15" s="26"/>
      <c r="O15" s="25"/>
      <c r="P15" s="25"/>
      <c r="Q15" s="25"/>
      <c r="R15" s="25"/>
      <c r="S15" s="25"/>
    </row>
    <row r="16" spans="2:19" x14ac:dyDescent="0.3">
      <c r="E16" s="10">
        <v>2002</v>
      </c>
      <c r="F16" s="12">
        <v>22.3</v>
      </c>
      <c r="G16" s="12">
        <v>7.2</v>
      </c>
      <c r="H16" s="14">
        <v>0.76</v>
      </c>
      <c r="L16" s="26"/>
      <c r="M16" s="26"/>
      <c r="N16" s="26"/>
      <c r="O16" s="25"/>
      <c r="P16" s="25"/>
      <c r="Q16" s="25"/>
      <c r="R16" s="25"/>
      <c r="S16" s="25"/>
    </row>
    <row r="17" spans="5:19" x14ac:dyDescent="0.3">
      <c r="E17" s="10">
        <v>2003</v>
      </c>
      <c r="F17" s="12">
        <v>22.87</v>
      </c>
      <c r="G17" s="12">
        <v>7.97</v>
      </c>
      <c r="H17" s="14">
        <v>0.74</v>
      </c>
      <c r="L17" s="26"/>
      <c r="M17" s="26"/>
      <c r="N17" s="26"/>
      <c r="O17" s="25"/>
      <c r="P17" s="25"/>
      <c r="Q17" s="25"/>
      <c r="R17" s="25"/>
      <c r="S17" s="25"/>
    </row>
    <row r="18" spans="5:19" x14ac:dyDescent="0.3">
      <c r="E18" s="10">
        <v>2004</v>
      </c>
      <c r="F18" s="12">
        <v>23.28</v>
      </c>
      <c r="G18" s="12">
        <v>7.42</v>
      </c>
      <c r="H18" s="14">
        <v>0.76</v>
      </c>
      <c r="L18" s="26"/>
      <c r="M18" s="26"/>
      <c r="N18" s="26"/>
      <c r="O18" s="25"/>
      <c r="P18" s="25"/>
      <c r="Q18" s="25"/>
      <c r="R18" s="25"/>
      <c r="S18" s="25"/>
    </row>
    <row r="19" spans="5:19" x14ac:dyDescent="0.3">
      <c r="E19" s="10">
        <v>2005</v>
      </c>
      <c r="F19" s="12">
        <v>23.04</v>
      </c>
      <c r="G19" s="12">
        <v>8.6199999999999992</v>
      </c>
      <c r="H19" s="14">
        <v>0.73</v>
      </c>
      <c r="L19" s="26"/>
      <c r="M19" s="26"/>
      <c r="N19" s="26"/>
      <c r="O19" s="25"/>
      <c r="P19" s="25"/>
      <c r="Q19" s="25"/>
      <c r="R19" s="25"/>
      <c r="S19" s="25"/>
    </row>
    <row r="20" spans="5:19" x14ac:dyDescent="0.3">
      <c r="E20" s="10">
        <v>2006</v>
      </c>
      <c r="F20" s="12">
        <v>22.89</v>
      </c>
      <c r="G20" s="12">
        <v>7.02</v>
      </c>
      <c r="H20" s="14">
        <v>0.77</v>
      </c>
      <c r="L20" s="26"/>
      <c r="M20" s="26"/>
      <c r="N20" s="26"/>
      <c r="O20" s="25"/>
      <c r="P20" s="25"/>
      <c r="Q20" s="25"/>
      <c r="R20" s="25"/>
      <c r="S20" s="25"/>
    </row>
    <row r="21" spans="5:19" x14ac:dyDescent="0.3">
      <c r="E21" s="10">
        <v>2007</v>
      </c>
      <c r="F21" s="12">
        <v>22.86</v>
      </c>
      <c r="G21" s="12">
        <v>6.78</v>
      </c>
      <c r="H21" s="14">
        <v>0.77</v>
      </c>
      <c r="L21" s="26"/>
      <c r="M21" s="26"/>
      <c r="N21" s="26"/>
      <c r="O21" s="25"/>
      <c r="P21" s="25"/>
      <c r="Q21" s="25"/>
      <c r="R21" s="25"/>
      <c r="S21" s="25"/>
    </row>
    <row r="22" spans="5:19" x14ac:dyDescent="0.3">
      <c r="E22" s="10">
        <v>2008</v>
      </c>
      <c r="F22" s="12">
        <v>23.6</v>
      </c>
      <c r="G22" s="12">
        <v>5.47</v>
      </c>
      <c r="H22" s="14">
        <v>0.81</v>
      </c>
      <c r="L22" s="26"/>
      <c r="M22" s="26"/>
      <c r="N22" s="26"/>
      <c r="O22" s="25"/>
      <c r="P22" s="25"/>
      <c r="Q22" s="25"/>
      <c r="R22" s="25"/>
      <c r="S22" s="25"/>
    </row>
    <row r="23" spans="5:19" x14ac:dyDescent="0.3">
      <c r="E23" s="10">
        <v>2009</v>
      </c>
      <c r="F23" s="12">
        <v>24.93</v>
      </c>
      <c r="G23" s="12">
        <v>4.8099999999999996</v>
      </c>
      <c r="H23" s="14">
        <v>0.84</v>
      </c>
      <c r="L23" s="26"/>
      <c r="M23" s="26"/>
      <c r="N23" s="26"/>
      <c r="O23" s="25"/>
      <c r="P23" s="25"/>
      <c r="Q23" s="25"/>
      <c r="R23" s="25"/>
      <c r="S23" s="25"/>
    </row>
    <row r="24" spans="5:19" x14ac:dyDescent="0.3">
      <c r="E24" s="10">
        <v>2010</v>
      </c>
      <c r="F24" s="12">
        <v>23.53</v>
      </c>
      <c r="G24" s="12">
        <v>4.08</v>
      </c>
      <c r="H24" s="14">
        <v>0.85</v>
      </c>
      <c r="L24" s="26"/>
      <c r="M24" s="26"/>
      <c r="N24" s="26"/>
      <c r="O24" s="25"/>
      <c r="P24" s="25"/>
      <c r="Q24" s="25"/>
      <c r="R24" s="25"/>
      <c r="S24" s="25"/>
    </row>
    <row r="25" spans="5:19" x14ac:dyDescent="0.3">
      <c r="E25" s="10">
        <v>2011</v>
      </c>
      <c r="F25" s="12">
        <v>23.28</v>
      </c>
      <c r="G25" s="12">
        <v>3.87</v>
      </c>
      <c r="H25" s="14">
        <v>0.86</v>
      </c>
      <c r="L25" s="26"/>
      <c r="M25" s="26"/>
      <c r="N25" s="26"/>
      <c r="O25" s="25"/>
      <c r="P25" s="25"/>
      <c r="Q25" s="25"/>
      <c r="R25" s="25"/>
      <c r="S25" s="25"/>
    </row>
    <row r="26" spans="5:19" x14ac:dyDescent="0.3">
      <c r="E26" s="10">
        <v>2012</v>
      </c>
      <c r="F26" s="12">
        <v>25.52</v>
      </c>
      <c r="G26" s="12">
        <v>3.5</v>
      </c>
      <c r="H26" s="14">
        <v>0.88</v>
      </c>
      <c r="L26" s="26"/>
      <c r="M26" s="26"/>
      <c r="N26" s="26"/>
      <c r="O26" s="25"/>
      <c r="P26" s="25"/>
      <c r="Q26" s="25"/>
      <c r="R26" s="25"/>
      <c r="S26" s="25"/>
    </row>
    <row r="27" spans="5:19" x14ac:dyDescent="0.3">
      <c r="E27" s="10">
        <v>2013</v>
      </c>
      <c r="F27" s="12">
        <v>26.49</v>
      </c>
      <c r="G27" s="12">
        <v>3.47</v>
      </c>
      <c r="H27" s="14">
        <v>0.88</v>
      </c>
      <c r="L27" s="26"/>
      <c r="M27" s="26"/>
      <c r="N27" s="26"/>
      <c r="O27" s="25"/>
      <c r="P27" s="25"/>
      <c r="Q27" s="25"/>
      <c r="R27" s="25"/>
      <c r="S27" s="25"/>
    </row>
    <row r="28" spans="5:19" x14ac:dyDescent="0.3">
      <c r="E28" s="10">
        <v>2014</v>
      </c>
      <c r="F28" s="12">
        <v>25.79</v>
      </c>
      <c r="G28" s="12">
        <v>3.71</v>
      </c>
      <c r="H28" s="14">
        <v>0.87</v>
      </c>
      <c r="L28" s="26"/>
      <c r="M28" s="26"/>
      <c r="N28" s="26"/>
      <c r="O28" s="25"/>
      <c r="P28" s="25"/>
      <c r="Q28" s="25"/>
      <c r="R28" s="25"/>
      <c r="S28" s="25"/>
    </row>
    <row r="29" spans="5:19" x14ac:dyDescent="0.3">
      <c r="E29" s="10">
        <v>2015</v>
      </c>
      <c r="F29" s="12">
        <v>26.64</v>
      </c>
      <c r="G29" s="12">
        <v>3.93</v>
      </c>
      <c r="H29" s="14">
        <v>0.87</v>
      </c>
      <c r="L29" s="26"/>
      <c r="M29" s="26"/>
      <c r="N29" s="26"/>
      <c r="O29" s="25"/>
      <c r="P29" s="25"/>
      <c r="Q29" s="25"/>
      <c r="R29" s="25"/>
      <c r="S29" s="25"/>
    </row>
    <row r="30" spans="5:19" x14ac:dyDescent="0.3">
      <c r="E30" s="10">
        <v>2016</v>
      </c>
      <c r="F30" s="12">
        <v>27.15</v>
      </c>
      <c r="G30" s="12">
        <v>5.16</v>
      </c>
      <c r="H30" s="14">
        <v>0.84</v>
      </c>
      <c r="L30" s="26"/>
      <c r="M30" s="26"/>
      <c r="N30" s="26"/>
      <c r="O30" s="25"/>
      <c r="P30" s="25"/>
      <c r="Q30" s="25"/>
      <c r="R30" s="25"/>
      <c r="S30" s="25"/>
    </row>
    <row r="31" spans="5:19" x14ac:dyDescent="0.3">
      <c r="E31" s="10">
        <v>2017</v>
      </c>
      <c r="F31" s="12">
        <v>26.26</v>
      </c>
      <c r="G31" s="12">
        <v>5.65</v>
      </c>
      <c r="H31" s="14">
        <v>0.82</v>
      </c>
      <c r="L31" s="26"/>
      <c r="M31" s="26"/>
      <c r="N31" s="26"/>
      <c r="O31" s="25"/>
      <c r="P31" s="25"/>
      <c r="Q31" s="25"/>
      <c r="R31" s="25"/>
      <c r="S31" s="25"/>
    </row>
    <row r="32" spans="5:19" x14ac:dyDescent="0.3">
      <c r="E32" s="10">
        <v>2018</v>
      </c>
      <c r="F32" s="12">
        <v>28.21</v>
      </c>
      <c r="G32" s="12">
        <v>6.05</v>
      </c>
      <c r="H32" s="14">
        <v>0.82</v>
      </c>
      <c r="L32" s="26"/>
      <c r="M32" s="26"/>
      <c r="N32" s="26"/>
      <c r="O32" s="25"/>
      <c r="P32" s="25"/>
      <c r="Q32" s="25"/>
      <c r="R32" s="25"/>
      <c r="S32" s="25"/>
    </row>
    <row r="33" spans="2:19" x14ac:dyDescent="0.3">
      <c r="E33" s="10">
        <v>2019</v>
      </c>
      <c r="F33" s="12">
        <v>27.06</v>
      </c>
      <c r="G33" s="12">
        <v>6.07</v>
      </c>
      <c r="H33" s="14">
        <v>0.82</v>
      </c>
      <c r="L33" s="26"/>
      <c r="M33" s="26"/>
      <c r="N33" s="26"/>
      <c r="O33" s="25"/>
      <c r="P33" s="25"/>
      <c r="Q33" s="25"/>
      <c r="R33" s="25"/>
      <c r="S33" s="25"/>
    </row>
    <row r="34" spans="2:19" x14ac:dyDescent="0.3">
      <c r="E34" s="10">
        <v>2020</v>
      </c>
      <c r="F34" s="12">
        <v>0</v>
      </c>
      <c r="G34" s="12">
        <v>0</v>
      </c>
      <c r="H34" s="14">
        <v>0</v>
      </c>
      <c r="L34" s="26"/>
      <c r="M34" s="26"/>
      <c r="N34" s="26"/>
      <c r="O34" s="25"/>
      <c r="P34" s="25"/>
      <c r="Q34" s="25"/>
      <c r="R34" s="25"/>
      <c r="S34" s="25"/>
    </row>
    <row r="35" spans="2:19" x14ac:dyDescent="0.3">
      <c r="E35" s="10">
        <v>2021</v>
      </c>
      <c r="F35" s="12">
        <v>0</v>
      </c>
      <c r="G35" s="12">
        <v>0</v>
      </c>
      <c r="H35" s="14">
        <v>0</v>
      </c>
      <c r="L35" s="26"/>
      <c r="M35" s="26"/>
      <c r="N35" s="26"/>
      <c r="O35" s="25"/>
      <c r="P35" s="25"/>
      <c r="Q35" s="25"/>
      <c r="R35" s="25"/>
      <c r="S35" s="25"/>
    </row>
    <row r="36" spans="2:19" x14ac:dyDescent="0.3">
      <c r="E36" s="10">
        <v>2022</v>
      </c>
      <c r="F36" s="12">
        <v>15.01</v>
      </c>
      <c r="G36" s="12">
        <v>3.38</v>
      </c>
      <c r="H36" s="14">
        <v>0.82</v>
      </c>
      <c r="L36" s="26"/>
      <c r="M36" s="26"/>
      <c r="N36" s="26"/>
      <c r="O36" s="25"/>
      <c r="P36" s="25"/>
      <c r="Q36" s="25"/>
      <c r="R36" s="25"/>
      <c r="S36" s="25"/>
    </row>
    <row r="37" spans="2:19" x14ac:dyDescent="0.3">
      <c r="E37" s="10">
        <v>2023</v>
      </c>
      <c r="F37" s="12">
        <v>21.37</v>
      </c>
      <c r="G37" s="12">
        <v>4.84</v>
      </c>
      <c r="H37" s="14">
        <v>0.82</v>
      </c>
      <c r="L37" s="26"/>
      <c r="M37" s="26"/>
      <c r="N37" s="26"/>
      <c r="O37" s="25"/>
      <c r="P37" s="25"/>
      <c r="Q37" s="25"/>
      <c r="R37" s="25"/>
      <c r="S37" s="25"/>
    </row>
    <row r="38" spans="2:19" x14ac:dyDescent="0.3">
      <c r="E38" s="10">
        <v>2024</v>
      </c>
      <c r="F38" s="12">
        <v>22.74</v>
      </c>
      <c r="G38" s="12">
        <v>5.01</v>
      </c>
      <c r="H38" s="14">
        <v>0.82</v>
      </c>
      <c r="L38" s="26"/>
      <c r="M38" s="26"/>
      <c r="N38" s="26"/>
      <c r="O38" s="25"/>
      <c r="P38" s="25"/>
      <c r="Q38" s="25"/>
      <c r="R38" s="25"/>
      <c r="S38" s="25"/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E6BA-8E01-4CAC-8CD1-F844CA210413}">
  <sheetPr>
    <tabColor theme="6" tint="0.79998168889431442"/>
    <pageSetUpPr fitToPage="1"/>
  </sheetPr>
  <dimension ref="B2:S48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29" bestFit="1" customWidth="1"/>
    <col min="6" max="6" width="12.54296875" bestFit="1" customWidth="1"/>
    <col min="7" max="7" width="22.7265625" bestFit="1" customWidth="1"/>
    <col min="8" max="8" width="25" bestFit="1" customWidth="1"/>
    <col min="9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64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144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145</v>
      </c>
      <c r="D11" s="11"/>
    </row>
    <row r="14" spans="2:19" x14ac:dyDescent="0.3">
      <c r="E14" s="7"/>
      <c r="F14" s="9"/>
      <c r="L14" s="26"/>
      <c r="M14" s="26"/>
      <c r="N14" s="26"/>
      <c r="O14" s="25"/>
      <c r="P14" s="25"/>
      <c r="Q14" s="25"/>
      <c r="R14" s="25"/>
      <c r="S14" s="25"/>
    </row>
    <row r="15" spans="2:19" x14ac:dyDescent="0.3">
      <c r="E15" s="10" t="s">
        <v>146</v>
      </c>
      <c r="F15" s="17">
        <v>9.6221311261372955E-2</v>
      </c>
      <c r="L15" s="26"/>
      <c r="M15" s="26"/>
      <c r="N15" s="26"/>
      <c r="O15" s="25"/>
      <c r="P15" s="25"/>
      <c r="Q15" s="25"/>
      <c r="R15" s="25"/>
      <c r="S15" s="25"/>
    </row>
    <row r="16" spans="2:19" x14ac:dyDescent="0.3">
      <c r="E16" s="10" t="s">
        <v>147</v>
      </c>
      <c r="F16" s="17">
        <v>9.5247072846015121E-2</v>
      </c>
      <c r="L16" s="26"/>
      <c r="M16" s="26"/>
      <c r="N16" s="26"/>
      <c r="O16" s="25"/>
      <c r="P16" s="25"/>
      <c r="Q16" s="25"/>
      <c r="R16" s="25"/>
      <c r="S16" s="25"/>
    </row>
    <row r="17" spans="5:19" x14ac:dyDescent="0.3">
      <c r="E17" s="10" t="s">
        <v>148</v>
      </c>
      <c r="F17" s="17">
        <v>8.3625908489198167E-2</v>
      </c>
      <c r="L17" s="26"/>
      <c r="M17" s="26"/>
      <c r="N17" s="26"/>
      <c r="O17" s="25"/>
      <c r="P17" s="25"/>
      <c r="Q17" s="25"/>
      <c r="R17" s="25"/>
      <c r="S17" s="25"/>
    </row>
    <row r="18" spans="5:19" x14ac:dyDescent="0.3">
      <c r="E18" s="10" t="s">
        <v>149</v>
      </c>
      <c r="F18" s="17">
        <v>7.8273750319702184E-2</v>
      </c>
      <c r="L18" s="26"/>
      <c r="M18" s="26"/>
      <c r="N18" s="26"/>
      <c r="O18" s="25"/>
      <c r="P18" s="25"/>
      <c r="Q18" s="25"/>
      <c r="R18" s="25"/>
      <c r="S18" s="25"/>
    </row>
    <row r="19" spans="5:19" x14ac:dyDescent="0.3">
      <c r="E19" s="10" t="s">
        <v>150</v>
      </c>
      <c r="F19" s="17">
        <v>7.7779873280263742E-2</v>
      </c>
      <c r="L19" s="26"/>
      <c r="M19" s="26"/>
      <c r="N19" s="26"/>
      <c r="O19" s="25"/>
      <c r="P19" s="25"/>
      <c r="Q19" s="25"/>
      <c r="R19" s="25"/>
      <c r="S19" s="25"/>
    </row>
    <row r="20" spans="5:19" x14ac:dyDescent="0.3">
      <c r="E20" s="10" t="s">
        <v>151</v>
      </c>
      <c r="F20" s="17">
        <v>3.5874933083969864E-2</v>
      </c>
      <c r="L20" s="26"/>
      <c r="M20" s="26"/>
      <c r="N20" s="26"/>
      <c r="O20" s="25"/>
      <c r="P20" s="25"/>
      <c r="Q20" s="25"/>
      <c r="R20" s="25"/>
      <c r="S20" s="25"/>
    </row>
    <row r="21" spans="5:19" x14ac:dyDescent="0.3">
      <c r="E21" s="10" t="s">
        <v>152</v>
      </c>
      <c r="F21" s="17">
        <v>2.6352091209773099E-2</v>
      </c>
      <c r="L21" s="26"/>
      <c r="M21" s="26"/>
      <c r="N21" s="26"/>
      <c r="O21" s="25"/>
      <c r="P21" s="25"/>
      <c r="Q21" s="25"/>
      <c r="R21" s="25"/>
      <c r="S21" s="25"/>
    </row>
    <row r="22" spans="5:19" x14ac:dyDescent="0.3">
      <c r="E22" s="10" t="s">
        <v>153</v>
      </c>
      <c r="F22" s="17">
        <v>2.4499193191693056E-2</v>
      </c>
      <c r="L22" s="26"/>
      <c r="M22" s="26"/>
      <c r="N22" s="26"/>
      <c r="O22" s="25"/>
      <c r="P22" s="25"/>
      <c r="Q22" s="25"/>
      <c r="R22" s="25"/>
      <c r="S22" s="25"/>
    </row>
    <row r="23" spans="5:19" x14ac:dyDescent="0.3">
      <c r="E23" s="10" t="s">
        <v>154</v>
      </c>
      <c r="F23" s="17">
        <v>1.3556774666381938E-2</v>
      </c>
      <c r="L23" s="26"/>
      <c r="M23" s="26"/>
      <c r="N23" s="26"/>
      <c r="O23" s="25"/>
      <c r="P23" s="25"/>
      <c r="Q23" s="25"/>
      <c r="R23" s="25"/>
      <c r="S23" s="25"/>
    </row>
    <row r="24" spans="5:19" x14ac:dyDescent="0.3">
      <c r="E24" s="10" t="s">
        <v>155</v>
      </c>
      <c r="F24" s="17">
        <v>1.1262654431820786E-2</v>
      </c>
      <c r="L24" s="26"/>
      <c r="M24" s="26"/>
      <c r="N24" s="26"/>
      <c r="O24" s="25"/>
      <c r="P24" s="25"/>
      <c r="Q24" s="25"/>
      <c r="R24" s="25"/>
      <c r="S24" s="25"/>
    </row>
    <row r="25" spans="5:19" x14ac:dyDescent="0.3">
      <c r="E25" s="10" t="s">
        <v>156</v>
      </c>
      <c r="F25" s="17">
        <v>9.031756977435865E-3</v>
      </c>
      <c r="L25" s="26"/>
      <c r="M25" s="26"/>
      <c r="N25" s="26"/>
      <c r="O25" s="25"/>
      <c r="P25" s="25"/>
      <c r="Q25" s="25"/>
      <c r="R25" s="25"/>
      <c r="S25" s="25"/>
    </row>
    <row r="26" spans="5:19" x14ac:dyDescent="0.3">
      <c r="L26" s="26"/>
      <c r="M26" s="26"/>
      <c r="N26" s="26"/>
      <c r="O26" s="25"/>
      <c r="P26" s="25"/>
      <c r="Q26" s="25"/>
      <c r="R26" s="25"/>
      <c r="S26" s="25"/>
    </row>
    <row r="27" spans="5:19" x14ac:dyDescent="0.3">
      <c r="L27" s="26"/>
      <c r="M27" s="26"/>
      <c r="N27" s="26"/>
      <c r="O27" s="25"/>
      <c r="P27" s="25"/>
      <c r="Q27" s="25"/>
      <c r="R27" s="25"/>
      <c r="S27" s="25"/>
    </row>
    <row r="28" spans="5:19" x14ac:dyDescent="0.3">
      <c r="L28" s="26"/>
      <c r="M28" s="26"/>
      <c r="N28" s="26"/>
      <c r="O28" s="25"/>
      <c r="P28" s="25"/>
      <c r="Q28" s="25"/>
      <c r="R28" s="25"/>
      <c r="S28" s="25"/>
    </row>
    <row r="29" spans="5:19" x14ac:dyDescent="0.3">
      <c r="L29" s="26"/>
      <c r="M29" s="26"/>
      <c r="N29" s="26"/>
      <c r="O29" s="25"/>
      <c r="P29" s="25"/>
      <c r="Q29" s="25"/>
      <c r="R29" s="25"/>
      <c r="S29" s="25"/>
    </row>
    <row r="30" spans="5:19" x14ac:dyDescent="0.3">
      <c r="L30" s="26"/>
      <c r="M30" s="26"/>
      <c r="N30" s="26"/>
      <c r="O30" s="25"/>
      <c r="P30" s="25"/>
      <c r="Q30" s="25"/>
      <c r="R30" s="25"/>
      <c r="S30" s="25"/>
    </row>
    <row r="31" spans="5:19" x14ac:dyDescent="0.3">
      <c r="L31" s="26"/>
      <c r="M31" s="26"/>
      <c r="N31" s="26"/>
      <c r="O31" s="25"/>
      <c r="P31" s="25"/>
      <c r="Q31" s="25"/>
      <c r="R31" s="25"/>
      <c r="S31" s="25"/>
    </row>
    <row r="32" spans="5:19" x14ac:dyDescent="0.3">
      <c r="L32" s="26"/>
      <c r="M32" s="26"/>
      <c r="N32" s="26"/>
      <c r="O32" s="25"/>
      <c r="P32" s="25"/>
      <c r="Q32" s="25"/>
      <c r="R32" s="25"/>
      <c r="S32" s="25"/>
    </row>
    <row r="33" spans="2:19" x14ac:dyDescent="0.3">
      <c r="L33" s="26"/>
      <c r="M33" s="26"/>
      <c r="N33" s="26"/>
      <c r="O33" s="25"/>
      <c r="P33" s="25"/>
      <c r="Q33" s="25"/>
      <c r="R33" s="25"/>
      <c r="S33" s="25"/>
    </row>
    <row r="34" spans="2:19" x14ac:dyDescent="0.3">
      <c r="L34" s="26"/>
      <c r="M34" s="26"/>
      <c r="N34" s="26"/>
      <c r="O34" s="25"/>
      <c r="P34" s="25"/>
      <c r="Q34" s="25"/>
      <c r="R34" s="25"/>
      <c r="S34" s="25"/>
    </row>
    <row r="35" spans="2:19" x14ac:dyDescent="0.3">
      <c r="L35" s="26"/>
      <c r="M35" s="26"/>
      <c r="N35" s="26"/>
      <c r="O35" s="25"/>
      <c r="P35" s="25"/>
      <c r="Q35" s="25"/>
      <c r="R35" s="25"/>
      <c r="S35" s="25"/>
    </row>
    <row r="36" spans="2:19" x14ac:dyDescent="0.3">
      <c r="L36" s="26"/>
      <c r="M36" s="26"/>
      <c r="N36" s="26"/>
      <c r="O36" s="25"/>
      <c r="P36" s="25"/>
      <c r="Q36" s="25"/>
      <c r="R36" s="25"/>
      <c r="S36" s="25"/>
    </row>
    <row r="37" spans="2:19" x14ac:dyDescent="0.3">
      <c r="L37" s="26"/>
      <c r="M37" s="26"/>
      <c r="N37" s="26"/>
      <c r="O37" s="25"/>
      <c r="P37" s="25"/>
      <c r="Q37" s="25"/>
      <c r="R37" s="25"/>
      <c r="S37" s="25"/>
    </row>
    <row r="38" spans="2:19" x14ac:dyDescent="0.3">
      <c r="L38" s="26"/>
      <c r="M38" s="26"/>
      <c r="N38" s="26"/>
      <c r="O38" s="25"/>
      <c r="P38" s="25"/>
      <c r="Q38" s="25"/>
      <c r="R38" s="25"/>
      <c r="S38" s="25"/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73E72-4621-4544-AD0A-C41884A0CBD0}">
  <sheetPr>
    <tabColor theme="6" tint="0.79998168889431442"/>
    <pageSetUpPr fitToPage="1"/>
  </sheetPr>
  <dimension ref="B2:S48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29" bestFit="1" customWidth="1"/>
    <col min="6" max="6" width="12.54296875" bestFit="1" customWidth="1"/>
    <col min="7" max="7" width="22.7265625" bestFit="1" customWidth="1"/>
    <col min="8" max="8" width="25" bestFit="1" customWidth="1"/>
    <col min="9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157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158</v>
      </c>
      <c r="D11" s="11"/>
    </row>
    <row r="14" spans="2:19" x14ac:dyDescent="0.3">
      <c r="E14" s="7"/>
      <c r="F14" s="9"/>
      <c r="L14" s="26"/>
      <c r="M14" s="26"/>
      <c r="N14" s="26"/>
      <c r="O14" s="25"/>
      <c r="P14" s="25"/>
      <c r="Q14" s="25"/>
      <c r="R14" s="25"/>
      <c r="S14" s="25"/>
    </row>
    <row r="15" spans="2:19" x14ac:dyDescent="0.3">
      <c r="E15" s="10" t="s">
        <v>159</v>
      </c>
      <c r="F15" s="17">
        <v>0.45116804556068729</v>
      </c>
      <c r="L15" s="26"/>
      <c r="M15" s="26"/>
      <c r="N15" s="26"/>
      <c r="O15" s="25"/>
      <c r="P15" s="25"/>
      <c r="Q15" s="25"/>
      <c r="R15" s="25"/>
      <c r="S15" s="25"/>
    </row>
    <row r="16" spans="2:19" x14ac:dyDescent="0.3">
      <c r="E16" s="10" t="s">
        <v>160</v>
      </c>
      <c r="F16" s="17">
        <v>6.2221610289204053E-2</v>
      </c>
      <c r="L16" s="26"/>
      <c r="M16" s="26"/>
      <c r="N16" s="26"/>
      <c r="O16" s="25"/>
      <c r="P16" s="25"/>
      <c r="Q16" s="25"/>
      <c r="R16" s="25"/>
      <c r="S16" s="25"/>
    </row>
    <row r="17" spans="5:19" x14ac:dyDescent="0.3">
      <c r="E17" s="10" t="s">
        <v>161</v>
      </c>
      <c r="F17" s="17">
        <v>6.1154435800825961E-2</v>
      </c>
      <c r="L17" s="26"/>
      <c r="M17" s="26"/>
      <c r="N17" s="26"/>
      <c r="O17" s="25"/>
      <c r="P17" s="25"/>
      <c r="Q17" s="25"/>
      <c r="R17" s="25"/>
      <c r="S17" s="25"/>
    </row>
    <row r="18" spans="5:19" x14ac:dyDescent="0.3">
      <c r="E18" s="10" t="s">
        <v>162</v>
      </c>
      <c r="F18" s="17">
        <v>5.4262901968427396E-2</v>
      </c>
      <c r="L18" s="26"/>
      <c r="M18" s="26"/>
      <c r="N18" s="26"/>
      <c r="O18" s="25"/>
      <c r="P18" s="25"/>
      <c r="Q18" s="25"/>
      <c r="R18" s="25"/>
      <c r="S18" s="25"/>
    </row>
    <row r="19" spans="5:19" x14ac:dyDescent="0.3">
      <c r="E19" s="10" t="s">
        <v>163</v>
      </c>
      <c r="F19" s="17">
        <v>4.5544717066676857E-2</v>
      </c>
      <c r="L19" s="26"/>
      <c r="M19" s="26"/>
      <c r="N19" s="26"/>
      <c r="O19" s="25"/>
      <c r="P19" s="25"/>
      <c r="Q19" s="25"/>
      <c r="R19" s="25"/>
      <c r="S19" s="25"/>
    </row>
    <row r="20" spans="5:19" x14ac:dyDescent="0.3">
      <c r="E20" s="10" t="s">
        <v>164</v>
      </c>
      <c r="F20" s="17">
        <v>2.878487177538611E-2</v>
      </c>
      <c r="L20" s="26"/>
      <c r="M20" s="26"/>
      <c r="N20" s="26"/>
      <c r="O20" s="25"/>
      <c r="P20" s="25"/>
      <c r="Q20" s="25"/>
      <c r="R20" s="25"/>
      <c r="S20" s="25"/>
    </row>
    <row r="21" spans="5:19" x14ac:dyDescent="0.3">
      <c r="E21" s="10" t="s">
        <v>165</v>
      </c>
      <c r="F21" s="17">
        <v>2.5615986460671872E-2</v>
      </c>
      <c r="L21" s="26"/>
      <c r="M21" s="26"/>
      <c r="N21" s="26"/>
      <c r="O21" s="25"/>
      <c r="P21" s="25"/>
      <c r="Q21" s="25"/>
      <c r="R21" s="25"/>
      <c r="S21" s="25"/>
    </row>
    <row r="22" spans="5:19" x14ac:dyDescent="0.3">
      <c r="E22" s="10" t="s">
        <v>166</v>
      </c>
      <c r="F22" s="17">
        <v>1.996687305257663E-2</v>
      </c>
      <c r="L22" s="26"/>
      <c r="M22" s="26"/>
      <c r="N22" s="26"/>
      <c r="O22" s="25"/>
      <c r="P22" s="25"/>
      <c r="Q22" s="25"/>
      <c r="R22" s="25"/>
      <c r="S22" s="25"/>
    </row>
    <row r="23" spans="5:19" x14ac:dyDescent="0.3">
      <c r="E23" s="10" t="s">
        <v>167</v>
      </c>
      <c r="F23" s="17">
        <v>1.6707128088712043E-2</v>
      </c>
      <c r="L23" s="26"/>
      <c r="M23" s="26"/>
      <c r="N23" s="26"/>
      <c r="O23" s="25"/>
      <c r="P23" s="25"/>
      <c r="Q23" s="25"/>
      <c r="R23" s="25"/>
      <c r="S23" s="25"/>
    </row>
    <row r="24" spans="5:19" x14ac:dyDescent="0.3">
      <c r="E24" s="10" t="s">
        <v>168</v>
      </c>
      <c r="F24" s="17">
        <v>1.2911605790992455E-2</v>
      </c>
      <c r="L24" s="26"/>
      <c r="M24" s="26"/>
      <c r="N24" s="26"/>
      <c r="O24" s="25"/>
      <c r="P24" s="25"/>
      <c r="Q24" s="25"/>
      <c r="R24" s="25"/>
      <c r="S24" s="25"/>
    </row>
    <row r="25" spans="5:19" x14ac:dyDescent="0.3">
      <c r="E25" s="10" t="s">
        <v>169</v>
      </c>
      <c r="F25" s="17">
        <v>0.22166182414583935</v>
      </c>
      <c r="L25" s="26"/>
      <c r="M25" s="26"/>
      <c r="N25" s="26"/>
      <c r="O25" s="25"/>
      <c r="P25" s="25"/>
      <c r="Q25" s="25"/>
      <c r="R25" s="25"/>
      <c r="S25" s="25"/>
    </row>
    <row r="26" spans="5:19" x14ac:dyDescent="0.3">
      <c r="F26" s="27">
        <f>SUM(F15:F25)</f>
        <v>1</v>
      </c>
      <c r="L26" s="26"/>
      <c r="M26" s="26"/>
      <c r="N26" s="26"/>
      <c r="O26" s="25"/>
      <c r="P26" s="25"/>
      <c r="Q26" s="25"/>
      <c r="R26" s="25"/>
      <c r="S26" s="25"/>
    </row>
    <row r="27" spans="5:19" x14ac:dyDescent="0.3">
      <c r="L27" s="26"/>
      <c r="M27" s="26"/>
      <c r="N27" s="26"/>
      <c r="O27" s="25"/>
      <c r="P27" s="25"/>
      <c r="Q27" s="25"/>
      <c r="R27" s="25"/>
      <c r="S27" s="25"/>
    </row>
    <row r="28" spans="5:19" x14ac:dyDescent="0.3">
      <c r="L28" s="26"/>
      <c r="M28" s="26"/>
      <c r="N28" s="26"/>
      <c r="O28" s="25"/>
      <c r="P28" s="25"/>
      <c r="Q28" s="25"/>
      <c r="R28" s="25"/>
      <c r="S28" s="25"/>
    </row>
    <row r="29" spans="5:19" x14ac:dyDescent="0.3">
      <c r="L29" s="26"/>
      <c r="M29" s="26"/>
      <c r="N29" s="26"/>
      <c r="O29" s="25"/>
      <c r="P29" s="25"/>
      <c r="Q29" s="25"/>
      <c r="R29" s="25"/>
      <c r="S29" s="25"/>
    </row>
    <row r="30" spans="5:19" x14ac:dyDescent="0.3">
      <c r="L30" s="26"/>
      <c r="M30" s="26"/>
      <c r="N30" s="26"/>
      <c r="O30" s="25"/>
      <c r="P30" s="25"/>
      <c r="Q30" s="25"/>
      <c r="R30" s="25"/>
      <c r="S30" s="25"/>
    </row>
    <row r="31" spans="5:19" x14ac:dyDescent="0.3">
      <c r="L31" s="26"/>
      <c r="M31" s="26"/>
      <c r="N31" s="26"/>
      <c r="O31" s="25"/>
      <c r="P31" s="25"/>
      <c r="Q31" s="25"/>
      <c r="R31" s="25"/>
      <c r="S31" s="25"/>
    </row>
    <row r="32" spans="5:19" x14ac:dyDescent="0.3">
      <c r="L32" s="26"/>
      <c r="M32" s="26"/>
      <c r="N32" s="26"/>
      <c r="O32" s="25"/>
      <c r="P32" s="25"/>
      <c r="Q32" s="25"/>
      <c r="R32" s="25"/>
      <c r="S32" s="25"/>
    </row>
    <row r="33" spans="2:19" x14ac:dyDescent="0.3">
      <c r="L33" s="26"/>
      <c r="M33" s="26"/>
      <c r="N33" s="26"/>
      <c r="O33" s="25"/>
      <c r="P33" s="25"/>
      <c r="Q33" s="25"/>
      <c r="R33" s="25"/>
      <c r="S33" s="25"/>
    </row>
    <row r="34" spans="2:19" x14ac:dyDescent="0.3">
      <c r="L34" s="26"/>
      <c r="M34" s="26"/>
      <c r="N34" s="26"/>
      <c r="O34" s="25"/>
      <c r="P34" s="25"/>
      <c r="Q34" s="25"/>
      <c r="R34" s="25"/>
      <c r="S34" s="25"/>
    </row>
    <row r="35" spans="2:19" x14ac:dyDescent="0.3">
      <c r="L35" s="26"/>
      <c r="M35" s="26"/>
      <c r="N35" s="26"/>
      <c r="O35" s="25"/>
      <c r="P35" s="25"/>
      <c r="Q35" s="25"/>
      <c r="R35" s="25"/>
      <c r="S35" s="25"/>
    </row>
    <row r="36" spans="2:19" x14ac:dyDescent="0.3">
      <c r="L36" s="26"/>
      <c r="M36" s="26"/>
      <c r="N36" s="26"/>
      <c r="O36" s="25"/>
      <c r="P36" s="25"/>
      <c r="Q36" s="25"/>
      <c r="R36" s="25"/>
      <c r="S36" s="25"/>
    </row>
    <row r="37" spans="2:19" x14ac:dyDescent="0.3">
      <c r="L37" s="26"/>
      <c r="M37" s="26"/>
      <c r="N37" s="26"/>
      <c r="O37" s="25"/>
      <c r="P37" s="25"/>
      <c r="Q37" s="25"/>
      <c r="R37" s="25"/>
      <c r="S37" s="25"/>
    </row>
    <row r="38" spans="2:19" x14ac:dyDescent="0.3">
      <c r="L38" s="26"/>
      <c r="M38" s="26"/>
      <c r="N38" s="26"/>
      <c r="O38" s="25"/>
      <c r="P38" s="25"/>
      <c r="Q38" s="25"/>
      <c r="R38" s="25"/>
      <c r="S38" s="25"/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9A10-9AD3-411A-9118-994D578B4AEB}">
  <sheetPr>
    <tabColor theme="6" tint="0.79998168889431442"/>
    <pageSetUpPr fitToPage="1"/>
  </sheetPr>
  <dimension ref="B2:S48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170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10</v>
      </c>
      <c r="D11" s="11"/>
    </row>
    <row r="13" spans="2:19" x14ac:dyDescent="0.3">
      <c r="E13" s="7" t="s">
        <v>129</v>
      </c>
      <c r="F13" s="8" t="s">
        <v>70</v>
      </c>
      <c r="G13" s="8" t="s">
        <v>91</v>
      </c>
      <c r="H13" s="8" t="s">
        <v>92</v>
      </c>
      <c r="I13" s="8" t="s">
        <v>72</v>
      </c>
      <c r="J13" s="8" t="s">
        <v>93</v>
      </c>
      <c r="K13" s="8" t="s">
        <v>94</v>
      </c>
      <c r="L13" s="9" t="s">
        <v>171</v>
      </c>
    </row>
    <row r="14" spans="2:19" x14ac:dyDescent="0.3">
      <c r="E14" s="10">
        <v>2005</v>
      </c>
      <c r="F14" s="12">
        <v>6.6754439999999997</v>
      </c>
      <c r="G14" s="12">
        <v>28.986654000000001</v>
      </c>
      <c r="H14" s="12">
        <v>3.9045990000000002</v>
      </c>
      <c r="I14" s="12">
        <v>13.968233</v>
      </c>
      <c r="J14" s="12">
        <v>0.868788</v>
      </c>
      <c r="K14" s="12">
        <v>3.932483</v>
      </c>
      <c r="L14" s="12">
        <v>9.3502489999999998</v>
      </c>
      <c r="N14" s="25"/>
      <c r="O14" s="25"/>
      <c r="P14" s="25"/>
      <c r="Q14" s="25"/>
      <c r="R14" s="25"/>
      <c r="S14" s="25"/>
    </row>
    <row r="15" spans="2:19" x14ac:dyDescent="0.3">
      <c r="E15" s="10">
        <v>2006</v>
      </c>
      <c r="F15" s="12">
        <v>5.9945190000000004</v>
      </c>
      <c r="G15" s="12">
        <v>28.548237</v>
      </c>
      <c r="H15" s="12">
        <v>3.865993</v>
      </c>
      <c r="I15" s="12">
        <v>13.763707</v>
      </c>
      <c r="J15" s="12">
        <v>0.78154599999999996</v>
      </c>
      <c r="K15" s="12">
        <v>4.0964489999999998</v>
      </c>
      <c r="L15" s="12">
        <v>10.292408</v>
      </c>
      <c r="N15" s="25"/>
      <c r="O15" s="25"/>
      <c r="P15" s="25"/>
      <c r="Q15" s="25"/>
      <c r="R15" s="25"/>
      <c r="S15" s="25"/>
    </row>
    <row r="16" spans="2:19" x14ac:dyDescent="0.3">
      <c r="E16" s="10">
        <v>2007</v>
      </c>
      <c r="F16" s="12">
        <v>5.6780889999999999</v>
      </c>
      <c r="G16" s="12">
        <v>28.416359</v>
      </c>
      <c r="H16" s="12">
        <v>4.1147410000000004</v>
      </c>
      <c r="I16" s="12">
        <v>13.988310999999999</v>
      </c>
      <c r="J16" s="12">
        <v>0.68995499999999998</v>
      </c>
      <c r="K16" s="12">
        <v>4.4433470000000002</v>
      </c>
      <c r="L16" s="12">
        <v>10.524255999999999</v>
      </c>
      <c r="N16" s="25"/>
      <c r="O16" s="25"/>
      <c r="P16" s="25"/>
      <c r="Q16" s="25"/>
      <c r="R16" s="25"/>
      <c r="S16" s="25"/>
    </row>
    <row r="17" spans="5:19" x14ac:dyDescent="0.3">
      <c r="E17" s="10">
        <v>2008</v>
      </c>
      <c r="F17" s="12">
        <v>5.3537814000000008</v>
      </c>
      <c r="G17" s="12">
        <v>25.465796900000001</v>
      </c>
      <c r="H17" s="12">
        <v>4.1700797999999999</v>
      </c>
      <c r="I17" s="12">
        <v>14.8787895</v>
      </c>
      <c r="J17" s="12">
        <v>0.65080290000000007</v>
      </c>
      <c r="K17" s="12">
        <v>4.8052584000000005</v>
      </c>
      <c r="L17" s="12">
        <v>10.295117599999999</v>
      </c>
      <c r="N17" s="25"/>
      <c r="O17" s="25"/>
      <c r="P17" s="25"/>
      <c r="Q17" s="25"/>
      <c r="R17" s="25"/>
      <c r="S17" s="25"/>
    </row>
    <row r="18" spans="5:19" x14ac:dyDescent="0.3">
      <c r="E18" s="10">
        <v>2009</v>
      </c>
      <c r="F18" s="12">
        <v>5.254785</v>
      </c>
      <c r="G18" s="12">
        <v>25.806958999999999</v>
      </c>
      <c r="H18" s="12">
        <v>4.042802</v>
      </c>
      <c r="I18" s="12">
        <v>14.96091</v>
      </c>
      <c r="J18" s="12">
        <v>0.65486299999999997</v>
      </c>
      <c r="K18" s="12">
        <v>5.2389039999999998</v>
      </c>
      <c r="L18" s="12">
        <v>9.9057340000000007</v>
      </c>
      <c r="N18" s="25"/>
      <c r="O18" s="25"/>
      <c r="P18" s="25"/>
      <c r="Q18" s="25"/>
      <c r="R18" s="25"/>
      <c r="S18" s="25"/>
    </row>
    <row r="19" spans="5:19" x14ac:dyDescent="0.3">
      <c r="E19" s="10">
        <v>2010</v>
      </c>
      <c r="F19" s="12">
        <v>4.8438949999999998</v>
      </c>
      <c r="G19" s="12">
        <v>26.470506999999998</v>
      </c>
      <c r="H19" s="12">
        <v>4.0589940000000002</v>
      </c>
      <c r="I19" s="12">
        <v>14.694191999999999</v>
      </c>
      <c r="J19" s="12">
        <v>0.68868200000000002</v>
      </c>
      <c r="K19" s="12">
        <v>5.1937340000000001</v>
      </c>
      <c r="L19" s="12">
        <v>9.7971690000000002</v>
      </c>
      <c r="N19" s="25"/>
      <c r="O19" s="25"/>
      <c r="P19" s="25"/>
      <c r="Q19" s="25"/>
      <c r="R19" s="25"/>
      <c r="S19" s="25"/>
    </row>
    <row r="20" spans="5:19" x14ac:dyDescent="0.3">
      <c r="E20" s="10">
        <v>2011</v>
      </c>
      <c r="F20" s="12">
        <v>4.7037110000000002</v>
      </c>
      <c r="G20" s="12">
        <v>28.494089000000002</v>
      </c>
      <c r="H20" s="12">
        <v>4.0699589999999999</v>
      </c>
      <c r="I20" s="12">
        <v>15.789177</v>
      </c>
      <c r="J20" s="12">
        <v>0.87903500000000001</v>
      </c>
      <c r="K20" s="12">
        <v>5.4073409999999997</v>
      </c>
      <c r="L20" s="12">
        <v>10.048136</v>
      </c>
      <c r="N20" s="25"/>
      <c r="O20" s="25"/>
      <c r="P20" s="25"/>
      <c r="Q20" s="25"/>
      <c r="R20" s="25"/>
      <c r="S20" s="25"/>
    </row>
    <row r="21" spans="5:19" x14ac:dyDescent="0.3">
      <c r="E21" s="10">
        <v>2012</v>
      </c>
      <c r="F21" s="12">
        <v>4.7271179999999999</v>
      </c>
      <c r="G21" s="12">
        <v>28.655208999999999</v>
      </c>
      <c r="H21" s="12">
        <v>3.9377409999999999</v>
      </c>
      <c r="I21" s="12">
        <v>16.291917999999999</v>
      </c>
      <c r="J21" s="12">
        <v>0.99339999999999995</v>
      </c>
      <c r="K21" s="12">
        <v>5.6046079999999998</v>
      </c>
      <c r="L21" s="12">
        <v>9.7748740000000005</v>
      </c>
      <c r="N21" s="25"/>
      <c r="O21" s="25"/>
      <c r="P21" s="25"/>
      <c r="Q21" s="25"/>
      <c r="R21" s="25"/>
      <c r="S21" s="25"/>
    </row>
    <row r="22" spans="5:19" x14ac:dyDescent="0.3">
      <c r="E22" s="10">
        <v>2013</v>
      </c>
      <c r="F22" s="12">
        <v>5.0076770000000002</v>
      </c>
      <c r="G22" s="12">
        <v>29.915255999999999</v>
      </c>
      <c r="H22" s="12">
        <v>3.5344609999999999</v>
      </c>
      <c r="I22" s="12">
        <v>16.68533</v>
      </c>
      <c r="J22" s="12">
        <v>1.050351</v>
      </c>
      <c r="K22" s="12">
        <v>5.8501329999999996</v>
      </c>
      <c r="L22" s="12">
        <v>10.289711</v>
      </c>
      <c r="N22" s="25"/>
      <c r="O22" s="25"/>
      <c r="P22" s="25"/>
      <c r="Q22" s="25"/>
      <c r="R22" s="25"/>
      <c r="S22" s="25"/>
    </row>
    <row r="23" spans="5:19" x14ac:dyDescent="0.3">
      <c r="E23" s="10">
        <v>2014</v>
      </c>
      <c r="F23" s="12">
        <v>5.2837300000000003</v>
      </c>
      <c r="G23" s="12">
        <v>29.987090999999999</v>
      </c>
      <c r="H23" s="12">
        <v>3.5262899999999999</v>
      </c>
      <c r="I23" s="12">
        <v>16.972275</v>
      </c>
      <c r="J23" s="12">
        <v>1.1164259999999999</v>
      </c>
      <c r="K23" s="12">
        <v>6.0470090000000001</v>
      </c>
      <c r="L23" s="12">
        <v>10.442004000000001</v>
      </c>
      <c r="N23" s="25"/>
      <c r="O23" s="25"/>
      <c r="P23" s="25"/>
      <c r="Q23" s="25"/>
      <c r="R23" s="25"/>
      <c r="S23" s="25"/>
    </row>
    <row r="24" spans="5:19" x14ac:dyDescent="0.3">
      <c r="E24" s="10">
        <v>2015</v>
      </c>
      <c r="F24" s="12">
        <v>5.1425669999999997</v>
      </c>
      <c r="G24" s="12">
        <v>31.170957999999999</v>
      </c>
      <c r="H24" s="12">
        <v>3.2979980000000002</v>
      </c>
      <c r="I24" s="12">
        <v>17.26474</v>
      </c>
      <c r="J24" s="12">
        <v>1.2090369999999999</v>
      </c>
      <c r="K24" s="12">
        <v>6.3993969999999996</v>
      </c>
      <c r="L24" s="12">
        <v>10.474361</v>
      </c>
      <c r="N24" s="25"/>
      <c r="O24" s="25"/>
      <c r="P24" s="25"/>
      <c r="Q24" s="25"/>
      <c r="R24" s="25"/>
      <c r="S24" s="25"/>
    </row>
    <row r="25" spans="5:19" x14ac:dyDescent="0.3">
      <c r="E25" s="10">
        <v>2016</v>
      </c>
      <c r="F25" s="12">
        <v>4.6476509999999998</v>
      </c>
      <c r="G25" s="12">
        <v>31.736615</v>
      </c>
      <c r="H25" s="12">
        <v>3.1640190000000001</v>
      </c>
      <c r="I25" s="12">
        <v>17.170607</v>
      </c>
      <c r="J25" s="12">
        <v>1.2255769999999999</v>
      </c>
      <c r="K25" s="12">
        <v>6.9612069999999999</v>
      </c>
      <c r="L25" s="12">
        <v>10.770547000000001</v>
      </c>
      <c r="N25" s="25"/>
      <c r="O25" s="25"/>
      <c r="P25" s="25"/>
      <c r="Q25" s="25"/>
      <c r="R25" s="25"/>
      <c r="S25" s="25"/>
    </row>
    <row r="26" spans="5:19" x14ac:dyDescent="0.3">
      <c r="E26" s="10">
        <v>2017</v>
      </c>
      <c r="F26" s="12">
        <v>4.8020160000000001</v>
      </c>
      <c r="G26" s="12">
        <v>32.484805999999999</v>
      </c>
      <c r="H26" s="12">
        <v>3.1702509999999999</v>
      </c>
      <c r="I26" s="12">
        <v>17.357714000000001</v>
      </c>
      <c r="J26" s="12">
        <v>1.2934619999999999</v>
      </c>
      <c r="K26" s="12">
        <v>7.6223140000000003</v>
      </c>
      <c r="L26" s="12">
        <v>11.258189</v>
      </c>
      <c r="N26" s="25"/>
      <c r="O26" s="25"/>
      <c r="P26" s="25"/>
      <c r="Q26" s="25"/>
      <c r="R26" s="25"/>
      <c r="S26" s="25"/>
    </row>
    <row r="27" spans="5:19" x14ac:dyDescent="0.3">
      <c r="E27" s="10">
        <v>2018</v>
      </c>
      <c r="F27" s="12">
        <v>4.7950780000000002</v>
      </c>
      <c r="G27" s="12">
        <v>33.325336999999998</v>
      </c>
      <c r="H27" s="12">
        <v>3.3381240000000001</v>
      </c>
      <c r="I27" s="12">
        <v>18.100480000000001</v>
      </c>
      <c r="J27" s="12">
        <v>1.3506009999999999</v>
      </c>
      <c r="K27" s="12">
        <v>7.6604710000000003</v>
      </c>
      <c r="L27" s="12">
        <v>11.531926</v>
      </c>
      <c r="N27" s="25"/>
      <c r="O27" s="25"/>
      <c r="P27" s="25"/>
      <c r="Q27" s="25"/>
      <c r="R27" s="25"/>
      <c r="S27" s="25"/>
    </row>
    <row r="28" spans="5:19" x14ac:dyDescent="0.3">
      <c r="E28" s="10">
        <v>2019</v>
      </c>
      <c r="F28" s="12">
        <v>4.8403369999999999</v>
      </c>
      <c r="G28" s="12">
        <v>33.154387</v>
      </c>
      <c r="H28" s="12">
        <v>3.5146060000000001</v>
      </c>
      <c r="I28" s="12">
        <v>18.834537000000001</v>
      </c>
      <c r="J28" s="12">
        <v>1.3822620000000001</v>
      </c>
      <c r="K28" s="12">
        <v>7.7504369999999998</v>
      </c>
      <c r="L28" s="12">
        <v>11.410105</v>
      </c>
      <c r="N28" s="25"/>
      <c r="O28" s="25"/>
      <c r="P28" s="25"/>
      <c r="Q28" s="25"/>
      <c r="R28" s="25"/>
      <c r="S28" s="25"/>
    </row>
    <row r="29" spans="5:19" x14ac:dyDescent="0.3">
      <c r="E29" s="10">
        <v>2020</v>
      </c>
      <c r="F29" s="12">
        <v>1.4600409999999999</v>
      </c>
      <c r="G29" s="12">
        <v>9.8350349999999995</v>
      </c>
      <c r="H29" s="12">
        <v>1.1481790000000001</v>
      </c>
      <c r="I29" s="12">
        <v>3.8617240000000002</v>
      </c>
      <c r="J29" s="12">
        <v>0.43124400000000002</v>
      </c>
      <c r="K29" s="12">
        <v>2.462421</v>
      </c>
      <c r="L29" s="12">
        <v>2.9123649999999999</v>
      </c>
      <c r="N29" s="25"/>
      <c r="O29" s="25"/>
      <c r="P29" s="25"/>
      <c r="Q29" s="25"/>
      <c r="R29" s="25"/>
      <c r="S29" s="25"/>
    </row>
    <row r="30" spans="5:19" x14ac:dyDescent="0.3">
      <c r="E30" s="10">
        <v>2021</v>
      </c>
      <c r="F30" s="12">
        <v>1.768214</v>
      </c>
      <c r="G30" s="12">
        <v>8.7947179999999996</v>
      </c>
      <c r="H30" s="12">
        <v>1.040308</v>
      </c>
      <c r="I30" s="12">
        <v>3.3376399999999999</v>
      </c>
      <c r="J30" s="12">
        <v>0.41283999999999998</v>
      </c>
      <c r="K30" s="12">
        <v>2.3007409999999999</v>
      </c>
      <c r="L30" s="12">
        <v>1.7386839999999999</v>
      </c>
      <c r="N30" s="25"/>
      <c r="O30" s="25"/>
      <c r="P30" s="25"/>
      <c r="Q30" s="25"/>
      <c r="R30" s="25"/>
      <c r="S30" s="25"/>
    </row>
    <row r="31" spans="5:19" x14ac:dyDescent="0.3">
      <c r="E31" s="10">
        <v>2022</v>
      </c>
      <c r="F31" s="12">
        <v>3.3561179999999999</v>
      </c>
      <c r="G31" s="12">
        <v>25.746573999999999</v>
      </c>
      <c r="H31" s="12">
        <v>2.8795519999999999</v>
      </c>
      <c r="I31" s="12">
        <v>15.399286999999999</v>
      </c>
      <c r="J31" s="12">
        <v>1.7234670000000001</v>
      </c>
      <c r="K31" s="12">
        <v>6.9454950000000002</v>
      </c>
      <c r="L31" s="12">
        <v>5.5487060000000001</v>
      </c>
      <c r="N31" s="25"/>
      <c r="O31" s="25"/>
      <c r="P31" s="25"/>
      <c r="Q31" s="25"/>
      <c r="R31" s="25"/>
      <c r="S31" s="25"/>
    </row>
    <row r="32" spans="5:19" x14ac:dyDescent="0.3">
      <c r="E32" s="10">
        <v>2023</v>
      </c>
      <c r="F32" s="12">
        <v>4.242953</v>
      </c>
      <c r="G32" s="12">
        <v>31.488647</v>
      </c>
      <c r="H32" s="12">
        <v>3.5990449999999998</v>
      </c>
      <c r="I32" s="12">
        <v>19.961292</v>
      </c>
      <c r="J32" s="12">
        <v>2.064851</v>
      </c>
      <c r="K32" s="12">
        <v>8.0178089999999997</v>
      </c>
      <c r="L32" s="12">
        <v>9.7771260000000009</v>
      </c>
      <c r="N32" s="25"/>
      <c r="O32" s="25"/>
      <c r="P32" s="25"/>
      <c r="Q32" s="25"/>
      <c r="R32" s="25"/>
      <c r="S32" s="25"/>
    </row>
    <row r="33" spans="2:19" x14ac:dyDescent="0.3">
      <c r="E33" s="10">
        <v>2024</v>
      </c>
      <c r="F33" s="12">
        <v>4.6653989999999999</v>
      </c>
      <c r="G33" s="12">
        <v>33.758565000000004</v>
      </c>
      <c r="H33" s="12">
        <v>3.3184900000000002</v>
      </c>
      <c r="I33" s="12">
        <v>20.625885</v>
      </c>
      <c r="J33" s="12">
        <v>2.2007569999999999</v>
      </c>
      <c r="K33" s="12">
        <v>8.5439190000000007</v>
      </c>
      <c r="L33" s="12">
        <v>10.746714000000001</v>
      </c>
      <c r="N33" s="25"/>
      <c r="O33" s="25"/>
      <c r="P33" s="25"/>
      <c r="Q33" s="25"/>
      <c r="R33" s="25"/>
      <c r="S33" s="25"/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66B-012E-48F9-BBC1-5C97B74B384E}">
  <sheetPr>
    <tabColor theme="6" tint="0.79998168889431442"/>
    <pageSetUpPr fitToPage="1"/>
  </sheetPr>
  <dimension ref="B2:S48"/>
  <sheetViews>
    <sheetView showGridLines="0" zoomScale="85" zoomScaleNormal="85" workbookViewId="0">
      <selection activeCell="L22" sqref="L22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542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68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172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173</v>
      </c>
      <c r="D11" s="11"/>
    </row>
    <row r="13" spans="2:19" x14ac:dyDescent="0.3">
      <c r="E13" s="7" t="s">
        <v>129</v>
      </c>
      <c r="F13" s="28" t="s">
        <v>70</v>
      </c>
      <c r="G13" s="28" t="s">
        <v>174</v>
      </c>
      <c r="H13" s="28" t="s">
        <v>175</v>
      </c>
    </row>
    <row r="14" spans="2:19" x14ac:dyDescent="0.3">
      <c r="E14" s="10">
        <v>2005</v>
      </c>
      <c r="F14" s="29">
        <v>9.8623047892155674E-2</v>
      </c>
      <c r="G14" s="29">
        <v>0.42824899222813434</v>
      </c>
      <c r="H14" s="29">
        <v>0.47312795987971001</v>
      </c>
      <c r="N14" s="25"/>
      <c r="O14" s="25"/>
      <c r="P14" s="25"/>
      <c r="Q14" s="25"/>
      <c r="R14" s="25"/>
      <c r="S14" s="25"/>
    </row>
    <row r="15" spans="2:19" x14ac:dyDescent="0.3">
      <c r="E15" s="10">
        <v>2006</v>
      </c>
      <c r="F15" s="29">
        <v>8.9014916934251356E-2</v>
      </c>
      <c r="G15" s="29">
        <v>0.42392374520363035</v>
      </c>
      <c r="H15" s="29">
        <v>0.48706133786211825</v>
      </c>
      <c r="N15" s="25"/>
      <c r="O15" s="25"/>
      <c r="P15" s="25"/>
      <c r="Q15" s="25"/>
      <c r="R15" s="25"/>
      <c r="S15" s="25"/>
    </row>
    <row r="16" spans="2:19" x14ac:dyDescent="0.3">
      <c r="E16" s="10">
        <v>2007</v>
      </c>
      <c r="F16" s="29">
        <v>8.367967204449224E-2</v>
      </c>
      <c r="G16" s="29">
        <v>0.41878026248242245</v>
      </c>
      <c r="H16" s="29">
        <v>0.49754006547308538</v>
      </c>
      <c r="N16" s="25"/>
      <c r="O16" s="25"/>
      <c r="P16" s="25"/>
      <c r="Q16" s="25"/>
      <c r="R16" s="25"/>
      <c r="S16" s="25"/>
    </row>
    <row r="17" spans="5:19" x14ac:dyDescent="0.3">
      <c r="E17" s="10">
        <v>2008</v>
      </c>
      <c r="F17" s="29">
        <v>8.1588111447114087E-2</v>
      </c>
      <c r="G17" s="29">
        <v>0.38808201537081294</v>
      </c>
      <c r="H17" s="29">
        <v>0.53032987318207303</v>
      </c>
      <c r="N17" s="25"/>
      <c r="O17" s="25"/>
      <c r="P17" s="25"/>
      <c r="Q17" s="25"/>
      <c r="R17" s="25"/>
      <c r="S17" s="25"/>
    </row>
    <row r="18" spans="5:19" x14ac:dyDescent="0.3">
      <c r="E18" s="10">
        <v>2009</v>
      </c>
      <c r="F18" s="29">
        <v>7.9781195332747273E-2</v>
      </c>
      <c r="G18" s="29">
        <v>0.3918162278615015</v>
      </c>
      <c r="H18" s="29">
        <v>0.5284025768057512</v>
      </c>
      <c r="N18" s="25"/>
      <c r="O18" s="25"/>
      <c r="P18" s="25"/>
      <c r="Q18" s="25"/>
      <c r="R18" s="25"/>
      <c r="S18" s="25"/>
    </row>
    <row r="19" spans="5:19" x14ac:dyDescent="0.3">
      <c r="E19" s="10">
        <v>2010</v>
      </c>
      <c r="F19" s="29">
        <v>7.3674574570681536E-2</v>
      </c>
      <c r="G19" s="29">
        <v>0.40261057308121823</v>
      </c>
      <c r="H19" s="29">
        <v>0.52371485234810033</v>
      </c>
      <c r="N19" s="25"/>
      <c r="O19" s="25"/>
      <c r="P19" s="25"/>
      <c r="Q19" s="25"/>
      <c r="R19" s="25"/>
      <c r="S19" s="25"/>
    </row>
    <row r="20" spans="5:19" x14ac:dyDescent="0.3">
      <c r="E20" s="10">
        <v>2011</v>
      </c>
      <c r="F20" s="29">
        <v>6.778516857005204E-2</v>
      </c>
      <c r="G20" s="29">
        <v>0.41062825205780407</v>
      </c>
      <c r="H20" s="29">
        <v>0.52158657937214392</v>
      </c>
      <c r="N20" s="25"/>
      <c r="O20" s="25"/>
      <c r="P20" s="25"/>
      <c r="Q20" s="25"/>
      <c r="R20" s="25"/>
      <c r="S20" s="25"/>
    </row>
    <row r="21" spans="5:19" x14ac:dyDescent="0.3">
      <c r="E21" s="10">
        <v>2012</v>
      </c>
      <c r="F21" s="29">
        <v>6.7544858411392586E-2</v>
      </c>
      <c r="G21" s="29">
        <v>0.40944863966879236</v>
      </c>
      <c r="H21" s="29">
        <v>0.52300650191981501</v>
      </c>
      <c r="N21" s="25"/>
      <c r="O21" s="25"/>
      <c r="P21" s="25"/>
      <c r="Q21" s="25"/>
      <c r="R21" s="25"/>
      <c r="S21" s="25"/>
    </row>
    <row r="22" spans="5:19" x14ac:dyDescent="0.3">
      <c r="E22" s="10">
        <v>2013</v>
      </c>
      <c r="F22" s="29">
        <v>6.9230954166248984E-2</v>
      </c>
      <c r="G22" s="29">
        <v>0.41357733675866165</v>
      </c>
      <c r="H22" s="29">
        <v>0.51719170907508927</v>
      </c>
      <c r="N22" s="25"/>
      <c r="O22" s="25"/>
      <c r="P22" s="25"/>
      <c r="Q22" s="25"/>
      <c r="R22" s="25"/>
      <c r="S22" s="25"/>
    </row>
    <row r="23" spans="5:19" x14ac:dyDescent="0.3">
      <c r="E23" s="10">
        <v>2014</v>
      </c>
      <c r="F23" s="29">
        <v>7.201012063742572E-2</v>
      </c>
      <c r="G23" s="29">
        <v>0.40868364592351669</v>
      </c>
      <c r="H23" s="29">
        <v>0.51930623343905757</v>
      </c>
      <c r="N23" s="25"/>
      <c r="O23" s="25"/>
      <c r="P23" s="25"/>
      <c r="Q23" s="25"/>
      <c r="R23" s="25"/>
      <c r="S23" s="25"/>
    </row>
    <row r="24" spans="5:19" x14ac:dyDescent="0.3">
      <c r="E24" s="10">
        <v>2015</v>
      </c>
      <c r="F24" s="29">
        <v>6.860501101814806E-2</v>
      </c>
      <c r="G24" s="29">
        <v>0.41583977749560297</v>
      </c>
      <c r="H24" s="29">
        <v>0.51555521148624894</v>
      </c>
      <c r="N24" s="25"/>
      <c r="O24" s="25"/>
      <c r="P24" s="25"/>
      <c r="Q24" s="25"/>
      <c r="R24" s="25"/>
      <c r="S24" s="25"/>
    </row>
    <row r="25" spans="5:19" x14ac:dyDescent="0.3">
      <c r="E25" s="10">
        <v>2016</v>
      </c>
      <c r="F25" s="29">
        <v>6.1414944030703016E-2</v>
      </c>
      <c r="G25" s="29">
        <v>0.41937366509425295</v>
      </c>
      <c r="H25" s="29">
        <v>0.51921139087504398</v>
      </c>
      <c r="N25" s="25"/>
      <c r="O25" s="25"/>
      <c r="P25" s="25"/>
      <c r="Q25" s="25"/>
      <c r="R25" s="25"/>
      <c r="S25" s="25"/>
    </row>
    <row r="26" spans="5:19" x14ac:dyDescent="0.3">
      <c r="E26" s="10">
        <v>2017</v>
      </c>
      <c r="F26" s="29">
        <v>6.1573186861613068E-2</v>
      </c>
      <c r="G26" s="29">
        <v>0.41653193783636899</v>
      </c>
      <c r="H26" s="29">
        <v>0.52189487530201795</v>
      </c>
      <c r="N26" s="25"/>
      <c r="O26" s="25"/>
      <c r="P26" s="25"/>
      <c r="Q26" s="25"/>
      <c r="R26" s="25"/>
      <c r="S26" s="25"/>
    </row>
    <row r="27" spans="5:19" x14ac:dyDescent="0.3">
      <c r="E27" s="10">
        <v>2018</v>
      </c>
      <c r="F27" s="29">
        <v>5.9862138053277732E-2</v>
      </c>
      <c r="G27" s="29">
        <v>0.41603617796540626</v>
      </c>
      <c r="H27" s="29">
        <v>0.52410168398131596</v>
      </c>
      <c r="N27" s="25"/>
      <c r="O27" s="25"/>
      <c r="P27" s="25"/>
      <c r="Q27" s="25"/>
      <c r="R27" s="25"/>
      <c r="S27" s="25"/>
    </row>
    <row r="28" spans="5:19" x14ac:dyDescent="0.3">
      <c r="E28" s="10">
        <v>2019</v>
      </c>
      <c r="F28" s="29">
        <v>5.9840971820932023E-2</v>
      </c>
      <c r="G28" s="29">
        <v>0.40988690213249102</v>
      </c>
      <c r="H28" s="29">
        <v>0.53027212604657692</v>
      </c>
      <c r="N28" s="25"/>
      <c r="O28" s="25"/>
      <c r="P28" s="25"/>
      <c r="Q28" s="25"/>
      <c r="R28" s="25"/>
      <c r="S28" s="25"/>
    </row>
    <row r="29" spans="5:19" x14ac:dyDescent="0.3">
      <c r="E29" s="10">
        <v>2020</v>
      </c>
      <c r="F29" s="29">
        <v>6.6032309968305836E-2</v>
      </c>
      <c r="G29" s="29">
        <v>0.44480263202823533</v>
      </c>
      <c r="H29" s="29">
        <v>0.48916505800345883</v>
      </c>
      <c r="N29" s="25"/>
      <c r="O29" s="25"/>
      <c r="P29" s="25"/>
      <c r="Q29" s="25"/>
      <c r="R29" s="25"/>
      <c r="S29" s="25"/>
    </row>
    <row r="30" spans="5:19" x14ac:dyDescent="0.3">
      <c r="E30" s="10">
        <v>2021</v>
      </c>
      <c r="F30" s="29">
        <v>9.1177269081420279E-2</v>
      </c>
      <c r="G30" s="29">
        <v>0.45349622250542659</v>
      </c>
      <c r="H30" s="29">
        <v>0.45532650841315309</v>
      </c>
      <c r="N30" s="25"/>
      <c r="O30" s="25"/>
      <c r="P30" s="25"/>
      <c r="Q30" s="25"/>
      <c r="R30" s="25"/>
      <c r="S30" s="25"/>
    </row>
    <row r="31" spans="5:19" x14ac:dyDescent="0.3">
      <c r="E31" s="10">
        <v>2022</v>
      </c>
      <c r="F31" s="29">
        <v>5.4483143522694184E-2</v>
      </c>
      <c r="G31" s="29">
        <v>0.41796929859428855</v>
      </c>
      <c r="H31" s="29">
        <v>0.52754755788301722</v>
      </c>
      <c r="N31" s="25"/>
      <c r="O31" s="25"/>
      <c r="P31" s="25"/>
      <c r="Q31" s="25"/>
      <c r="R31" s="25"/>
      <c r="S31" s="25"/>
    </row>
    <row r="32" spans="5:19" x14ac:dyDescent="0.3">
      <c r="E32" s="10">
        <v>2023</v>
      </c>
      <c r="F32" s="29">
        <v>5.3605314441480957E-2</v>
      </c>
      <c r="G32" s="29">
        <v>0.39782642507984323</v>
      </c>
      <c r="H32" s="29">
        <v>0.5485682604786758</v>
      </c>
      <c r="N32" s="25"/>
      <c r="O32" s="25"/>
      <c r="P32" s="25"/>
      <c r="Q32" s="25"/>
      <c r="R32" s="25"/>
      <c r="S32" s="25"/>
    </row>
    <row r="33" spans="2:19" x14ac:dyDescent="0.3">
      <c r="E33" s="10">
        <v>2024</v>
      </c>
      <c r="F33" s="29">
        <v>5.5633366046293806E-2</v>
      </c>
      <c r="G33" s="29">
        <v>0.40255991049052881</v>
      </c>
      <c r="H33" s="29">
        <v>0.54180672346317738</v>
      </c>
      <c r="N33" s="25"/>
      <c r="O33" s="25"/>
      <c r="P33" s="25"/>
      <c r="Q33" s="25"/>
      <c r="R33" s="25"/>
      <c r="S33" s="25"/>
    </row>
    <row r="48" spans="2:19" ht="17" x14ac:dyDescent="0.3">
      <c r="B48" s="1" t="s">
        <v>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0847E-447F-4F7A-90D8-6FA8A338776A}">
  <sheetPr>
    <tabColor theme="6" tint="0.79998168889431442"/>
    <pageSetUpPr fitToPage="1"/>
  </sheetPr>
  <dimension ref="B2:S51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21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10</v>
      </c>
    </row>
    <row r="13" spans="2:19" x14ac:dyDescent="0.3">
      <c r="D13" s="7"/>
      <c r="E13" s="8" t="s">
        <v>22</v>
      </c>
      <c r="F13" s="8" t="s">
        <v>23</v>
      </c>
      <c r="G13" s="8" t="s">
        <v>24</v>
      </c>
      <c r="H13" s="9" t="s">
        <v>25</v>
      </c>
    </row>
    <row r="14" spans="2:19" x14ac:dyDescent="0.3">
      <c r="D14" s="10" t="s">
        <v>26</v>
      </c>
      <c r="E14" s="6">
        <v>6527489</v>
      </c>
      <c r="F14" s="6">
        <v>6229634</v>
      </c>
      <c r="G14" s="6">
        <v>6726018</v>
      </c>
      <c r="H14" s="6">
        <v>6218374</v>
      </c>
    </row>
    <row r="15" spans="2:19" x14ac:dyDescent="0.3">
      <c r="D15" s="10" t="s">
        <v>27</v>
      </c>
      <c r="E15" s="6">
        <v>6798212</v>
      </c>
      <c r="F15" s="6">
        <v>6398870</v>
      </c>
      <c r="G15" s="6">
        <v>6705450</v>
      </c>
      <c r="H15" s="6">
        <v>7098983</v>
      </c>
    </row>
    <row r="16" spans="2:19" x14ac:dyDescent="0.3">
      <c r="D16" s="10" t="s">
        <v>28</v>
      </c>
      <c r="E16" s="6">
        <v>6768903</v>
      </c>
      <c r="F16" s="6">
        <v>6727259</v>
      </c>
      <c r="G16" s="6">
        <v>7176118</v>
      </c>
      <c r="H16" s="6">
        <v>7204388</v>
      </c>
    </row>
    <row r="17" spans="4:8" x14ac:dyDescent="0.3">
      <c r="D17" s="10" t="s">
        <v>29</v>
      </c>
      <c r="E17" s="6">
        <v>7246563</v>
      </c>
      <c r="F17" s="6">
        <v>7041157</v>
      </c>
      <c r="G17" s="6">
        <v>7432461</v>
      </c>
      <c r="H17" s="6">
        <v>7359252</v>
      </c>
    </row>
    <row r="18" spans="4:8" x14ac:dyDescent="0.3">
      <c r="D18" s="10" t="s">
        <v>30</v>
      </c>
      <c r="E18" s="6">
        <v>7754139</v>
      </c>
      <c r="F18" s="6">
        <v>7661782</v>
      </c>
      <c r="G18" s="6">
        <v>7980455</v>
      </c>
      <c r="H18" s="6">
        <v>7981137</v>
      </c>
    </row>
    <row r="19" spans="4:8" x14ac:dyDescent="0.3">
      <c r="D19" s="10" t="s">
        <v>31</v>
      </c>
      <c r="E19" s="6">
        <v>7680327</v>
      </c>
      <c r="F19" s="6">
        <v>7553785</v>
      </c>
      <c r="G19" s="6">
        <v>7970236</v>
      </c>
      <c r="H19" s="6">
        <v>8035996</v>
      </c>
    </row>
    <row r="20" spans="4:8" x14ac:dyDescent="0.3">
      <c r="D20" s="10" t="s">
        <v>32</v>
      </c>
      <c r="E20" s="6">
        <v>6777115</v>
      </c>
      <c r="F20" s="6">
        <v>7075530</v>
      </c>
      <c r="G20" s="6">
        <v>7286461</v>
      </c>
      <c r="H20" s="6">
        <v>7347948</v>
      </c>
    </row>
    <row r="21" spans="4:8" x14ac:dyDescent="0.3">
      <c r="D21" s="10" t="s">
        <v>33</v>
      </c>
      <c r="E21" s="6">
        <v>6994212</v>
      </c>
      <c r="F21" s="6">
        <v>6959939</v>
      </c>
      <c r="G21" s="6">
        <v>7214853</v>
      </c>
      <c r="H21" s="6"/>
    </row>
    <row r="22" spans="4:8" x14ac:dyDescent="0.3">
      <c r="D22" s="10" t="s">
        <v>34</v>
      </c>
      <c r="E22" s="6">
        <v>6233801</v>
      </c>
      <c r="F22" s="6">
        <v>6127427</v>
      </c>
      <c r="G22" s="6">
        <v>6500620</v>
      </c>
      <c r="H22" s="6"/>
    </row>
    <row r="23" spans="4:8" x14ac:dyDescent="0.3">
      <c r="D23" s="10" t="s">
        <v>35</v>
      </c>
      <c r="E23" s="6">
        <v>6696079</v>
      </c>
      <c r="F23" s="6">
        <v>6699434</v>
      </c>
      <c r="G23" s="6">
        <v>7074890</v>
      </c>
      <c r="H23" s="6"/>
    </row>
    <row r="24" spans="4:8" x14ac:dyDescent="0.3">
      <c r="D24" s="10" t="s">
        <v>36</v>
      </c>
      <c r="E24" s="6">
        <v>6099370</v>
      </c>
      <c r="F24" s="6">
        <v>5996272</v>
      </c>
      <c r="G24" s="6">
        <v>6319076</v>
      </c>
      <c r="H24" s="6"/>
    </row>
    <row r="25" spans="4:8" x14ac:dyDescent="0.3">
      <c r="D25" s="10" t="s">
        <v>37</v>
      </c>
      <c r="E25" s="6">
        <v>5442081</v>
      </c>
      <c r="F25" s="6">
        <v>5795895</v>
      </c>
      <c r="G25" s="6">
        <v>5709458</v>
      </c>
      <c r="H25" s="6"/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9728-E5DD-4215-8AC1-665959C8E493}">
  <sheetPr>
    <tabColor theme="6" tint="0.79998168889431442"/>
    <pageSetUpPr fitToPage="1"/>
  </sheetPr>
  <dimension ref="B2:S51"/>
  <sheetViews>
    <sheetView showGridLines="0" zoomScale="85" zoomScaleNormal="85" workbookViewId="0">
      <selection activeCell="B11" sqref="B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6" width="12.17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38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39</v>
      </c>
    </row>
    <row r="13" spans="2:19" x14ac:dyDescent="0.3">
      <c r="D13" s="7" t="s">
        <v>40</v>
      </c>
      <c r="E13" s="8" t="s">
        <v>41</v>
      </c>
      <c r="F13" s="9" t="s">
        <v>42</v>
      </c>
    </row>
    <row r="14" spans="2:19" x14ac:dyDescent="0.3">
      <c r="D14" s="10">
        <v>5</v>
      </c>
      <c r="E14" s="6">
        <v>63</v>
      </c>
      <c r="F14" s="6">
        <v>66</v>
      </c>
    </row>
    <row r="15" spans="2:19" x14ac:dyDescent="0.3">
      <c r="D15" s="10">
        <f>D14+1</f>
        <v>6</v>
      </c>
      <c r="E15" s="6">
        <v>85</v>
      </c>
      <c r="F15" s="6">
        <v>79</v>
      </c>
    </row>
    <row r="16" spans="2:19" x14ac:dyDescent="0.3">
      <c r="D16" s="10">
        <f t="shared" ref="D16:D30" si="0">D15+1</f>
        <v>7</v>
      </c>
      <c r="E16" s="6">
        <v>80</v>
      </c>
      <c r="F16" s="6">
        <v>85</v>
      </c>
    </row>
    <row r="17" spans="4:6" x14ac:dyDescent="0.3">
      <c r="D17" s="10">
        <f t="shared" si="0"/>
        <v>8</v>
      </c>
      <c r="E17" s="6">
        <v>83</v>
      </c>
      <c r="F17" s="6">
        <v>92</v>
      </c>
    </row>
    <row r="18" spans="4:6" x14ac:dyDescent="0.3">
      <c r="D18" s="10">
        <f t="shared" si="0"/>
        <v>9</v>
      </c>
      <c r="E18" s="6">
        <v>81</v>
      </c>
      <c r="F18" s="6">
        <v>84</v>
      </c>
    </row>
    <row r="19" spans="4:6" x14ac:dyDescent="0.3">
      <c r="D19" s="10">
        <f t="shared" si="0"/>
        <v>10</v>
      </c>
      <c r="E19" s="6">
        <v>83</v>
      </c>
      <c r="F19" s="6">
        <v>85</v>
      </c>
    </row>
    <row r="20" spans="4:6" x14ac:dyDescent="0.3">
      <c r="D20" s="10">
        <f t="shared" si="0"/>
        <v>11</v>
      </c>
      <c r="E20" s="6">
        <v>80</v>
      </c>
      <c r="F20" s="6">
        <v>86</v>
      </c>
    </row>
    <row r="21" spans="4:6" x14ac:dyDescent="0.3">
      <c r="D21" s="10">
        <f t="shared" si="0"/>
        <v>12</v>
      </c>
      <c r="E21" s="6">
        <v>86</v>
      </c>
      <c r="F21" s="6">
        <v>85</v>
      </c>
    </row>
    <row r="22" spans="4:6" x14ac:dyDescent="0.3">
      <c r="D22" s="10">
        <f t="shared" si="0"/>
        <v>13</v>
      </c>
      <c r="E22" s="6">
        <v>87</v>
      </c>
      <c r="F22" s="6">
        <v>86</v>
      </c>
    </row>
    <row r="23" spans="4:6" x14ac:dyDescent="0.3">
      <c r="D23" s="10">
        <f t="shared" si="0"/>
        <v>14</v>
      </c>
      <c r="E23" s="6">
        <v>85</v>
      </c>
      <c r="F23" s="6">
        <v>83</v>
      </c>
    </row>
    <row r="24" spans="4:6" x14ac:dyDescent="0.3">
      <c r="D24" s="10">
        <f t="shared" si="0"/>
        <v>15</v>
      </c>
      <c r="E24" s="6">
        <v>84</v>
      </c>
      <c r="F24" s="6">
        <v>88</v>
      </c>
    </row>
    <row r="25" spans="4:6" x14ac:dyDescent="0.3">
      <c r="D25" s="10">
        <f>D24+1</f>
        <v>16</v>
      </c>
      <c r="E25" s="6">
        <v>86</v>
      </c>
      <c r="F25" s="6">
        <v>83</v>
      </c>
    </row>
    <row r="26" spans="4:6" x14ac:dyDescent="0.3">
      <c r="D26" s="10">
        <f t="shared" si="0"/>
        <v>17</v>
      </c>
      <c r="E26" s="6">
        <v>87</v>
      </c>
      <c r="F26" s="6">
        <v>88</v>
      </c>
    </row>
    <row r="27" spans="4:6" x14ac:dyDescent="0.3">
      <c r="D27" s="10">
        <f t="shared" si="0"/>
        <v>18</v>
      </c>
      <c r="E27" s="6">
        <v>87</v>
      </c>
      <c r="F27" s="6">
        <v>88</v>
      </c>
    </row>
    <row r="28" spans="4:6" x14ac:dyDescent="0.3">
      <c r="D28" s="10">
        <f t="shared" si="0"/>
        <v>19</v>
      </c>
      <c r="E28" s="6">
        <v>76</v>
      </c>
      <c r="F28" s="6">
        <v>83</v>
      </c>
    </row>
    <row r="29" spans="4:6" x14ac:dyDescent="0.3">
      <c r="D29" s="10">
        <f>D28+1</f>
        <v>20</v>
      </c>
      <c r="E29" s="6">
        <v>81</v>
      </c>
      <c r="F29" s="6">
        <v>67</v>
      </c>
    </row>
    <row r="30" spans="4:6" x14ac:dyDescent="0.3">
      <c r="D30" s="10">
        <f t="shared" si="0"/>
        <v>21</v>
      </c>
      <c r="E30" s="6">
        <v>53</v>
      </c>
      <c r="F30" s="6">
        <v>60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8ED0-63A1-4473-97D7-357D7C155EAB}">
  <sheetPr>
    <tabColor theme="6" tint="0.79998168889431442"/>
    <pageSetUpPr fitToPage="1"/>
  </sheetPr>
  <dimension ref="B2:S51"/>
  <sheetViews>
    <sheetView showGridLines="0" zoomScale="85" zoomScaleNormal="85" workbookViewId="0">
      <selection activeCell="D11" sqref="D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4.7265625" bestFit="1" customWidth="1"/>
    <col min="6" max="6" width="12.17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43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44</v>
      </c>
      <c r="D11" s="11"/>
    </row>
    <row r="13" spans="2:19" x14ac:dyDescent="0.3">
      <c r="D13" s="7"/>
      <c r="E13" s="9" t="s">
        <v>45</v>
      </c>
    </row>
    <row r="14" spans="2:19" x14ac:dyDescent="0.3">
      <c r="D14" s="10">
        <v>2015</v>
      </c>
      <c r="E14" s="6">
        <v>469660</v>
      </c>
    </row>
    <row r="15" spans="2:19" x14ac:dyDescent="0.3">
      <c r="D15" s="10">
        <f>+D14+1</f>
        <v>2016</v>
      </c>
      <c r="E15" s="6">
        <v>470740</v>
      </c>
    </row>
    <row r="16" spans="2:19" x14ac:dyDescent="0.3">
      <c r="D16" s="10">
        <f t="shared" ref="D16:D23" si="0">+D15+1</f>
        <v>2017</v>
      </c>
      <c r="E16" s="6">
        <v>471068</v>
      </c>
    </row>
    <row r="17" spans="4:5" x14ac:dyDescent="0.3">
      <c r="D17" s="10">
        <f t="shared" si="0"/>
        <v>2018</v>
      </c>
      <c r="E17" s="6">
        <v>472726</v>
      </c>
    </row>
    <row r="18" spans="4:5" x14ac:dyDescent="0.3">
      <c r="D18" s="10">
        <f t="shared" si="0"/>
        <v>2019</v>
      </c>
      <c r="E18" s="6">
        <v>473220</v>
      </c>
    </row>
    <row r="19" spans="4:5" x14ac:dyDescent="0.3">
      <c r="D19" s="10">
        <f t="shared" si="0"/>
        <v>2020</v>
      </c>
      <c r="E19" s="6">
        <v>177264</v>
      </c>
    </row>
    <row r="20" spans="4:5" x14ac:dyDescent="0.3">
      <c r="D20" s="10">
        <f t="shared" si="0"/>
        <v>2021</v>
      </c>
      <c r="E20" s="6">
        <v>160810</v>
      </c>
    </row>
    <row r="21" spans="4:5" x14ac:dyDescent="0.3">
      <c r="D21" s="10">
        <f t="shared" si="0"/>
        <v>2022</v>
      </c>
      <c r="E21" s="6">
        <v>367133</v>
      </c>
    </row>
    <row r="22" spans="4:5" x14ac:dyDescent="0.3">
      <c r="D22" s="10">
        <f t="shared" si="0"/>
        <v>2023</v>
      </c>
      <c r="E22" s="6">
        <v>450171</v>
      </c>
    </row>
    <row r="23" spans="4:5" x14ac:dyDescent="0.3">
      <c r="D23" s="10">
        <f t="shared" si="0"/>
        <v>2024</v>
      </c>
      <c r="E23" s="6">
        <v>471280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0841-FD18-4D8D-A7D2-23F9C23FA28F}">
  <sheetPr>
    <tabColor theme="6" tint="0.79998168889431442"/>
    <pageSetUpPr fitToPage="1"/>
  </sheetPr>
  <dimension ref="B2:S51"/>
  <sheetViews>
    <sheetView showGridLines="0" zoomScale="85" zoomScaleNormal="85" workbookViewId="0">
      <selection activeCell="D11" sqref="D11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4.7265625" bestFit="1" customWidth="1"/>
    <col min="6" max="6" width="12.1796875" bestFit="1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46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44</v>
      </c>
      <c r="D11" s="11"/>
    </row>
    <row r="13" spans="2:19" x14ac:dyDescent="0.3">
      <c r="D13" s="7"/>
      <c r="E13" s="9" t="s">
        <v>47</v>
      </c>
    </row>
    <row r="14" spans="2:19" x14ac:dyDescent="0.3">
      <c r="D14" s="10">
        <v>2015</v>
      </c>
      <c r="E14" s="6">
        <v>159.72636588170167</v>
      </c>
    </row>
    <row r="15" spans="2:19" x14ac:dyDescent="0.3">
      <c r="D15" s="10">
        <f>+D14+1</f>
        <v>2016</v>
      </c>
      <c r="E15" s="6">
        <v>160.9171644644602</v>
      </c>
    </row>
    <row r="16" spans="2:19" x14ac:dyDescent="0.3">
      <c r="D16" s="10">
        <f t="shared" ref="D16:D23" si="0">+D15+1</f>
        <v>2017</v>
      </c>
      <c r="E16" s="6">
        <v>165.66209124797268</v>
      </c>
    </row>
    <row r="17" spans="4:5" x14ac:dyDescent="0.3">
      <c r="D17" s="10">
        <f t="shared" si="0"/>
        <v>2018</v>
      </c>
      <c r="E17" s="6">
        <v>169.54591031591238</v>
      </c>
    </row>
    <row r="18" spans="4:5" x14ac:dyDescent="0.3">
      <c r="D18" s="10">
        <f t="shared" si="0"/>
        <v>2019</v>
      </c>
      <c r="E18" s="6">
        <v>170.94261865517095</v>
      </c>
    </row>
    <row r="19" spans="4:5" x14ac:dyDescent="0.3">
      <c r="D19" s="10">
        <f t="shared" si="0"/>
        <v>2020</v>
      </c>
      <c r="E19" s="6">
        <v>124.74544182687968</v>
      </c>
    </row>
    <row r="20" spans="4:5" x14ac:dyDescent="0.3">
      <c r="D20" s="10">
        <f t="shared" si="0"/>
        <v>2021</v>
      </c>
      <c r="E20" s="6">
        <v>120.64612897207886</v>
      </c>
    </row>
    <row r="21" spans="4:5" x14ac:dyDescent="0.3">
      <c r="D21" s="10">
        <f t="shared" si="0"/>
        <v>2022</v>
      </c>
      <c r="E21" s="6">
        <v>167.85968845077943</v>
      </c>
    </row>
    <row r="22" spans="4:5" x14ac:dyDescent="0.3">
      <c r="D22" s="10">
        <f t="shared" si="0"/>
        <v>2023</v>
      </c>
      <c r="E22" s="6">
        <v>175.95941542213959</v>
      </c>
    </row>
    <row r="23" spans="4:5" x14ac:dyDescent="0.3">
      <c r="D23" s="10">
        <f t="shared" si="0"/>
        <v>2024</v>
      </c>
      <c r="E23" s="6">
        <v>178.04076133084365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C08C-E0F3-45C5-AA50-5221F586934A}">
  <sheetPr>
    <tabColor theme="6" tint="0.79998168889431442"/>
    <pageSetUpPr fitToPage="1"/>
  </sheetPr>
  <dimension ref="B2:S51"/>
  <sheetViews>
    <sheetView showGridLines="0" zoomScale="85" zoomScaleNormal="85" workbookViewId="0">
      <selection activeCell="E12" sqref="E12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1.81640625" customWidth="1"/>
    <col min="6" max="6" width="11.1796875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48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10</v>
      </c>
      <c r="D11" s="11"/>
    </row>
    <row r="12" spans="2:19" x14ac:dyDescent="0.3">
      <c r="F12" t="s">
        <v>49</v>
      </c>
      <c r="G12" s="13">
        <v>83.9</v>
      </c>
      <c r="H12" s="13">
        <v>84.2</v>
      </c>
      <c r="I12" s="13">
        <v>84.8</v>
      </c>
      <c r="J12" s="13">
        <v>86</v>
      </c>
      <c r="K12" s="13">
        <v>86.9</v>
      </c>
      <c r="L12" s="13">
        <v>87.7</v>
      </c>
      <c r="M12" s="13">
        <v>89</v>
      </c>
      <c r="N12" s="13">
        <v>90</v>
      </c>
    </row>
    <row r="13" spans="2:19" x14ac:dyDescent="0.3">
      <c r="F13" t="s">
        <v>50</v>
      </c>
      <c r="G13" s="13"/>
      <c r="H13" s="13"/>
      <c r="I13" s="13"/>
      <c r="J13" s="13">
        <v>84.9</v>
      </c>
      <c r="K13" s="13">
        <v>85.7</v>
      </c>
      <c r="L13" s="13">
        <v>86.6</v>
      </c>
      <c r="M13" s="13">
        <v>87.8</v>
      </c>
      <c r="N13" s="13">
        <v>88.8</v>
      </c>
    </row>
    <row r="14" spans="2:19" x14ac:dyDescent="0.3">
      <c r="F14" t="s">
        <v>51</v>
      </c>
      <c r="G14" s="13"/>
      <c r="H14" s="13"/>
      <c r="I14" s="13"/>
      <c r="J14" s="13">
        <v>87</v>
      </c>
      <c r="K14" s="13">
        <v>88</v>
      </c>
      <c r="L14" s="13">
        <v>88.9</v>
      </c>
      <c r="M14" s="13">
        <v>90.2</v>
      </c>
      <c r="N14" s="13">
        <v>91.3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1F58C-CC58-410C-B7FE-D838BF13F9FB}">
  <sheetPr>
    <tabColor theme="6" tint="0.79998168889431442"/>
    <pageSetUpPr fitToPage="1"/>
  </sheetPr>
  <dimension ref="B2:S51"/>
  <sheetViews>
    <sheetView showGridLines="0" zoomScale="85" zoomScaleNormal="85" workbookViewId="0">
      <selection activeCell="E12" sqref="E12:E22"/>
    </sheetView>
  </sheetViews>
  <sheetFormatPr defaultColWidth="9.1796875" defaultRowHeight="13" x14ac:dyDescent="0.3"/>
  <cols>
    <col min="1" max="1" width="5" customWidth="1"/>
    <col min="2" max="2" width="10.7265625" bestFit="1" customWidth="1"/>
    <col min="3" max="3" width="9.1796875" customWidth="1"/>
    <col min="4" max="4" width="10" bestFit="1" customWidth="1"/>
    <col min="5" max="5" width="14.1796875" customWidth="1"/>
    <col min="6" max="6" width="11.1796875" customWidth="1"/>
    <col min="7" max="19" width="9.1796875" customWidth="1"/>
  </cols>
  <sheetData>
    <row r="2" spans="2:19" ht="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7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2:19" ht="17" x14ac:dyDescent="0.3">
      <c r="B6" s="1" t="str" cm="1">
        <f t="array" aca="1" ref="B6" ca="1">+MID(CELL("filename",A1),FIND("]",CELL("filename",A1))+1,255)</f>
        <v>Slide 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" spans="2:19" ht="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10" spans="2:19" ht="14.5" x14ac:dyDescent="0.3">
      <c r="B10" s="4" t="s">
        <v>52</v>
      </c>
      <c r="C10" s="4"/>
      <c r="D10" s="4"/>
      <c r="E10" s="4"/>
      <c r="F10" s="4"/>
      <c r="G10" s="4">
        <v>2024</v>
      </c>
      <c r="H10" s="4">
        <v>2025</v>
      </c>
      <c r="I10" s="4">
        <v>2026</v>
      </c>
      <c r="J10" s="4">
        <v>2027</v>
      </c>
      <c r="K10" s="4">
        <v>2028</v>
      </c>
      <c r="L10" s="4">
        <v>2029</v>
      </c>
      <c r="M10" s="4">
        <v>2030</v>
      </c>
      <c r="N10" s="4">
        <v>2031</v>
      </c>
      <c r="O10" s="4"/>
      <c r="P10" s="4"/>
      <c r="Q10" s="4"/>
      <c r="R10" s="4"/>
      <c r="S10" s="4"/>
    </row>
    <row r="11" spans="2:19" x14ac:dyDescent="0.3">
      <c r="B11" s="5" t="s">
        <v>2</v>
      </c>
      <c r="C11" s="5" t="s">
        <v>10</v>
      </c>
      <c r="D11" s="11"/>
    </row>
    <row r="12" spans="2:19" x14ac:dyDescent="0.3">
      <c r="E12" t="s">
        <v>53</v>
      </c>
      <c r="F12" t="s">
        <v>49</v>
      </c>
      <c r="G12" s="13">
        <v>471.298</v>
      </c>
      <c r="H12" s="13">
        <v>473.72899999999998</v>
      </c>
      <c r="I12" s="13">
        <v>472.01600000000002</v>
      </c>
      <c r="J12" s="13">
        <v>473.82073738254792</v>
      </c>
      <c r="K12" s="13">
        <v>474.49993717682071</v>
      </c>
      <c r="L12" s="13">
        <v>473.84880269337629</v>
      </c>
      <c r="M12" s="13">
        <v>473.85357513156578</v>
      </c>
      <c r="N12" s="13">
        <v>473.90287995837861</v>
      </c>
    </row>
    <row r="13" spans="2:19" x14ac:dyDescent="0.3">
      <c r="E13" t="s">
        <v>53</v>
      </c>
      <c r="F13" t="s">
        <v>50</v>
      </c>
      <c r="G13" s="13"/>
      <c r="H13" s="13">
        <v>473.72899999999998</v>
      </c>
      <c r="I13" s="13">
        <v>472.01600000000002</v>
      </c>
      <c r="J13" s="13">
        <v>472.6</v>
      </c>
      <c r="K13" s="13">
        <v>473.1</v>
      </c>
      <c r="L13" s="13">
        <v>472.6</v>
      </c>
      <c r="M13" s="13">
        <v>472.64</v>
      </c>
      <c r="N13" s="13">
        <v>472.7</v>
      </c>
    </row>
    <row r="14" spans="2:19" x14ac:dyDescent="0.3">
      <c r="E14" t="s">
        <v>53</v>
      </c>
      <c r="F14" t="s">
        <v>51</v>
      </c>
      <c r="G14" s="13"/>
      <c r="H14" s="13">
        <v>473.72899999999998</v>
      </c>
      <c r="I14" s="13">
        <v>472.01600000000002</v>
      </c>
      <c r="J14" s="13">
        <v>474.9</v>
      </c>
      <c r="K14" s="13">
        <v>475.7</v>
      </c>
      <c r="L14" s="13">
        <v>474.9</v>
      </c>
      <c r="M14" s="13">
        <v>474.9</v>
      </c>
      <c r="N14" s="13">
        <v>474.9</v>
      </c>
    </row>
    <row r="16" spans="2:19" x14ac:dyDescent="0.3">
      <c r="E16" t="s">
        <v>54</v>
      </c>
      <c r="F16" t="s">
        <v>49</v>
      </c>
      <c r="G16" s="13">
        <v>220.6</v>
      </c>
      <c r="H16" s="13"/>
      <c r="I16" s="13"/>
      <c r="J16" s="13">
        <v>225.2</v>
      </c>
      <c r="K16" s="13">
        <v>226.6</v>
      </c>
      <c r="L16" s="13">
        <v>228.9</v>
      </c>
      <c r="M16" s="13">
        <v>231.9</v>
      </c>
      <c r="N16" s="13">
        <v>234.1</v>
      </c>
    </row>
    <row r="17" spans="5:14" x14ac:dyDescent="0.3">
      <c r="E17" t="s">
        <v>54</v>
      </c>
      <c r="F17" t="s">
        <v>50</v>
      </c>
      <c r="G17" s="13"/>
      <c r="H17" s="13"/>
      <c r="I17" s="13"/>
      <c r="J17" s="13">
        <v>224.3</v>
      </c>
      <c r="K17" s="13">
        <v>225.5</v>
      </c>
      <c r="L17" s="13">
        <v>227.6</v>
      </c>
      <c r="M17" s="13">
        <v>230.2</v>
      </c>
      <c r="N17" s="13">
        <v>232.3</v>
      </c>
    </row>
    <row r="18" spans="5:14" x14ac:dyDescent="0.3">
      <c r="E18" t="s">
        <v>54</v>
      </c>
      <c r="F18" t="s">
        <v>51</v>
      </c>
      <c r="G18" s="13"/>
      <c r="H18" s="13"/>
      <c r="I18" s="13"/>
      <c r="J18" s="13">
        <v>226.1</v>
      </c>
      <c r="K18" s="13">
        <v>227.7</v>
      </c>
      <c r="L18" s="13">
        <v>230.4</v>
      </c>
      <c r="M18" s="13">
        <v>233.6</v>
      </c>
      <c r="N18" s="13">
        <v>236</v>
      </c>
    </row>
    <row r="20" spans="5:14" x14ac:dyDescent="0.3">
      <c r="E20" t="s">
        <v>55</v>
      </c>
      <c r="F20" t="s">
        <v>49</v>
      </c>
      <c r="G20" s="15">
        <v>0.80900000000000005</v>
      </c>
      <c r="H20" s="15"/>
      <c r="I20" s="15"/>
      <c r="J20" s="15">
        <v>0.80600000000000005</v>
      </c>
      <c r="K20" s="15">
        <v>0.80800000000000005</v>
      </c>
      <c r="L20" s="15">
        <v>0.80900000000000005</v>
      </c>
      <c r="M20" s="15">
        <v>0.81100000000000005</v>
      </c>
      <c r="N20" s="15">
        <v>0.81200000000000006</v>
      </c>
    </row>
    <row r="21" spans="5:14" x14ac:dyDescent="0.3">
      <c r="E21" t="s">
        <v>55</v>
      </c>
      <c r="F21" t="s">
        <v>50</v>
      </c>
      <c r="G21" s="15">
        <v>0.80900000000000005</v>
      </c>
      <c r="H21" s="15"/>
      <c r="I21" s="15"/>
      <c r="J21" s="15">
        <v>0.79700000000000004</v>
      </c>
      <c r="K21" s="15">
        <v>0.79900000000000004</v>
      </c>
      <c r="L21" s="15">
        <v>0.8</v>
      </c>
      <c r="M21" s="15">
        <v>0.80200000000000005</v>
      </c>
      <c r="N21" s="15">
        <v>0.80300000000000005</v>
      </c>
    </row>
    <row r="22" spans="5:14" x14ac:dyDescent="0.3">
      <c r="E22" t="s">
        <v>55</v>
      </c>
      <c r="F22" t="s">
        <v>51</v>
      </c>
      <c r="G22" s="15">
        <v>0.80900000000000005</v>
      </c>
      <c r="H22" s="15"/>
      <c r="I22" s="15"/>
      <c r="J22" s="15">
        <v>0.81499999999999995</v>
      </c>
      <c r="K22" s="15">
        <v>0.81799999999999995</v>
      </c>
      <c r="L22" s="15">
        <v>0.81899999999999995</v>
      </c>
      <c r="M22" s="15">
        <v>0.82</v>
      </c>
      <c r="N22" s="15">
        <v>0.82099999999999995</v>
      </c>
    </row>
    <row r="51" spans="2:19" ht="17" x14ac:dyDescent="0.3">
      <c r="B51" s="1" t="s">
        <v>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&amp;C&amp;"Aptos"&amp;8&amp;K000000 OFFICIAL - Named Parties Only: Commercial. This information is intended for [insert entities, departments, teams, roles, individuals] only &amp;1#_x000D_&amp;"Aptos"&amp;10&amp;K161B21Page &amp;P&amp;R&amp;G
</oddHeader>
    <oddFooter>&amp;LPrinted on &amp;D at &amp;T&amp;C_x000D_&amp;1#&amp;"Aptos"&amp;8&amp;K000000 OFFICIAL - Named Parties Only: Commercial&amp;RPage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537954de5d4799b31f8b38caab65fb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Collaboration</TermName>
          <TermId xmlns="http://schemas.microsoft.com/office/infopath/2007/PartnerControls">4e3af540-d9d6-4234-ac10-e2183ee60d75</TermId>
        </TermInfo>
      </Terms>
    </md537954de5d4799b31f8b38caab65fb>
    <c0579850fabd4de2a8282f228563db32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Economic Regulation</TermName>
          <TermId xmlns="http://schemas.microsoft.com/office/infopath/2007/PartnerControls">b3d044d6-0026-425d-89f8-542d1d379976</TermId>
        </TermInfo>
      </Terms>
    </c0579850fabd4de2a8282f228563db32>
    <TaxCatchAll xmlns="7c02c562-1e82-4d3d-bb6c-843c3e7142ca">
      <Value>207</Value>
      <Value>185</Value>
      <Value>217</Value>
    </TaxCatchAll>
    <obd7f88e7c304967bb7efaedae455aad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Collaboration</TermName>
          <TermId xmlns="http://schemas.microsoft.com/office/infopath/2007/PartnerControls">56ee779b-e15d-4ba7-8f6e-ea33275e817c</TermId>
        </TermInfo>
      </Terms>
    </obd7f88e7c304967bb7efaedae455aad>
    <ia87196ad58442c8a12c50af490ce525 xmlns="7c02c562-1e82-4d3d-bb6c-843c3e7142ca">
      <Terms xmlns="http://schemas.microsoft.com/office/infopath/2007/PartnerControls"/>
    </ia87196ad58442c8a12c50af490ce525>
    <_dlc_DocId xmlns="7c02c562-1e82-4d3d-bb6c-843c3e7142ca">YDDR3SSRJYKD-218160605-12845</_dlc_DocId>
    <_dlc_DocIdUrl xmlns="7c02c562-1e82-4d3d-bb6c-843c3e7142ca">
      <Url>https://caa.sharepoint.com/sites/consumers-and-markets-group/ercp/airport-regulation/_layouts/15/DocIdRedir.aspx?ID=YDDR3SSRJYKD-218160605-12845</Url>
      <Description>YDDR3SSRJYKD-218160605-12845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PR Project Finance Document" ma:contentTypeID="0x010100026BFE6A34D44FF09C8C098CCC1B744C00065ADE2BF1AC4626B3688A1E0E8893DD00273D76C439694C36B122E0B7B568D3CE007EA3A94C9476C84C82C41C7F97D6BA91" ma:contentTypeVersion="1" ma:contentTypeDescription="Create a new document." ma:contentTypeScope="" ma:versionID="ba52b83634a3e924d00c5fd11ae507b2">
  <xsd:schema xmlns:xsd="http://www.w3.org/2001/XMLSchema" xmlns:xs="http://www.w3.org/2001/XMLSchema" xmlns:p="http://schemas.microsoft.com/office/2006/metadata/properties" xmlns:ns2="7c02c562-1e82-4d3d-bb6c-843c3e7142ca" targetNamespace="http://schemas.microsoft.com/office/2006/metadata/properties" ma:root="true" ma:fieldsID="b4d8eac3354143bf831e01589f6ae7e4" ns2:_="">
    <xsd:import namespace="7c02c562-1e82-4d3d-bb6c-843c3e7142ca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2:ia87196ad58442c8a12c50af490ce525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2c562-1e82-4d3d-bb6c-843c3e7142ca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28361a6-fa2d-4f95-8851-bf529f68af46}" ma:internalName="TaxCatchAll" ma:showField="CatchAllData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28361a6-fa2d-4f95-8851-bf529f68af46}" ma:internalName="TaxCatchAllLabel" ma:readOnly="true" ma:showField="CatchAllDataLabel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87196ad58442c8a12c50af490ce525" ma:index="16" nillable="true" ma:taxonomy="true" ma:internalName="ia87196ad58442c8a12c50af490ce525" ma:taxonomyFieldName="CAAICAOAerodrome" ma:displayName="Aerodrome" ma:fieldId="{2a87196a-d584-42c8-a12c-50af490ce525}" ma:sspId="32b1b85a-9065-498a-a715-2e842cb76486" ma:termSetId="00e5bf75-d9e8-4d0c-9e10-7005b537b4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50FE898-EDD9-455C-AF1F-7B5D34EC8C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D2B3D2-1016-4199-BAAA-EB682758C5F2}">
  <ds:schemaRefs>
    <ds:schemaRef ds:uri="http://schemas.microsoft.com/office/2006/documentManagement/types"/>
    <ds:schemaRef ds:uri="7c02c562-1e82-4d3d-bb6c-843c3e7142ca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98009B8-E370-4142-BBDF-C1EBBFC2E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2c562-1e82-4d3d-bb6c-843c3e7142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8CA2174-B251-4E70-8478-1DF97083FF4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Data&gt;&gt;</vt:lpstr>
      <vt:lpstr>Slide 7</vt:lpstr>
      <vt:lpstr>Slide 11</vt:lpstr>
      <vt:lpstr>Slide 12</vt:lpstr>
      <vt:lpstr>Slide 13</vt:lpstr>
      <vt:lpstr>Slide 14</vt:lpstr>
      <vt:lpstr>Slide 15</vt:lpstr>
      <vt:lpstr>Slide 17</vt:lpstr>
      <vt:lpstr>Slide 19</vt:lpstr>
      <vt:lpstr>Slide 21</vt:lpstr>
      <vt:lpstr>Slide 23</vt:lpstr>
      <vt:lpstr>Slide 26</vt:lpstr>
      <vt:lpstr>Slide 27</vt:lpstr>
      <vt:lpstr>Slide 32</vt:lpstr>
      <vt:lpstr>Slide 33</vt:lpstr>
      <vt:lpstr>Slide 34</vt:lpstr>
      <vt:lpstr>Slide 35</vt:lpstr>
      <vt:lpstr>Slide 36</vt:lpstr>
      <vt:lpstr>Slide 37</vt:lpstr>
      <vt:lpstr>Slide 39</vt:lpstr>
      <vt:lpstr>Slide 40</vt:lpstr>
      <vt:lpstr>Slide 42</vt:lpstr>
      <vt:lpstr>Slide 43</vt:lpstr>
      <vt:lpstr>Slide 44</vt:lpstr>
      <vt:lpstr>Slide 47</vt:lpstr>
      <vt:lpstr>Slide 49</vt:lpstr>
      <vt:lpstr>Slide 50</vt:lpstr>
      <vt:lpstr>Slide 51</vt:lpstr>
      <vt:lpstr>Slide 52</vt:lpstr>
      <vt:lpstr>Slide 54</vt:lpstr>
      <vt:lpstr>Slide 55</vt:lpstr>
      <vt:lpstr>Slide 59</vt:lpstr>
      <vt:lpstr>Slide 60</vt:lpstr>
      <vt:lpstr>Slide 61</vt:lpstr>
      <vt:lpstr>Slide 63</vt:lpstr>
      <vt:lpstr>Slide 64</vt:lpstr>
      <vt:lpstr>Slide 65</vt:lpstr>
      <vt:lpstr>Slide 67</vt:lpstr>
      <vt:lpstr>Slide 68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Steer</dc:creator>
  <cp:keywords/>
  <dc:description/>
  <cp:lastModifiedBy>Robert Toal</cp:lastModifiedBy>
  <cp:revision/>
  <dcterms:created xsi:type="dcterms:W3CDTF">2018-06-04T10:58:00Z</dcterms:created>
  <dcterms:modified xsi:type="dcterms:W3CDTF">2026-03-24T19:02:01Z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0x010100026BFE6A34D44FF09C8C098CCC1B744C00065ADE2BF1AC4626B3688A1E0E8893DD00273D76C439694C36B122E0B7B568D3CE007EA3A94C9476C84C82C41C7F97D6BA91</vt:lpwstr>
  </property>
  <property fmtid="{D5CDD505-2E9C-101B-9397-08002B2CF9AE}" pid="3" name="CAAContentGroup">
    <vt:lpwstr>217;#Collaboration|56ee779b-e15d-4ba7-8f6e-ea33275e817c</vt:lpwstr>
  </property>
  <property fmtid="{D5CDD505-2E9C-101B-9397-08002B2CF9AE}" pid="4" name="CAADepartments">
    <vt:lpwstr>185;#Economic Regulation|b3d044d6-0026-425d-89f8-542d1d379976</vt:lpwstr>
  </property>
  <property fmtid="{D5CDD505-2E9C-101B-9397-08002B2CF9AE}" pid="5" name="CAABusinessFunctions">
    <vt:lpwstr>207;#External Collaboration|4e3af540-d9d6-4234-ac10-e2183ee60d75</vt:lpwstr>
  </property>
  <property fmtid="{D5CDD505-2E9C-101B-9397-08002B2CF9AE}" pid="6" name="MSIP_Label_f4beade9-5ce3-4ac8-83f2-61216cfc2677_Enabled">
    <vt:lpwstr>true</vt:lpwstr>
  </property>
  <property fmtid="{D5CDD505-2E9C-101B-9397-08002B2CF9AE}" pid="7" name="MSIP_Label_f4beade9-5ce3-4ac8-83f2-61216cfc2677_SetDate">
    <vt:lpwstr>2026-03-23T15:28:37Z</vt:lpwstr>
  </property>
  <property fmtid="{D5CDD505-2E9C-101B-9397-08002B2CF9AE}" pid="8" name="MSIP_Label_f4beade9-5ce3-4ac8-83f2-61216cfc2677_Method">
    <vt:lpwstr>Privileged</vt:lpwstr>
  </property>
  <property fmtid="{D5CDD505-2E9C-101B-9397-08002B2CF9AE}" pid="9" name="MSIP_Label_f4beade9-5ce3-4ac8-83f2-61216cfc2677_Name">
    <vt:lpwstr>O - Restricted - Named Parties Only - Commercial</vt:lpwstr>
  </property>
  <property fmtid="{D5CDD505-2E9C-101B-9397-08002B2CF9AE}" pid="10" name="MSIP_Label_f4beade9-5ce3-4ac8-83f2-61216cfc2677_SiteId">
    <vt:lpwstr>c4edd5ba-10c3-4fe3-946a-7c9c446ab8c8</vt:lpwstr>
  </property>
  <property fmtid="{D5CDD505-2E9C-101B-9397-08002B2CF9AE}" pid="11" name="MSIP_Label_f4beade9-5ce3-4ac8-83f2-61216cfc2677_ActionId">
    <vt:lpwstr>e068532d-0bc0-42a8-a732-0275448bcd9a</vt:lpwstr>
  </property>
  <property fmtid="{D5CDD505-2E9C-101B-9397-08002B2CF9AE}" pid="12" name="MSIP_Label_f4beade9-5ce3-4ac8-83f2-61216cfc2677_ContentBits">
    <vt:lpwstr>3</vt:lpwstr>
  </property>
  <property fmtid="{D5CDD505-2E9C-101B-9397-08002B2CF9AE}" pid="13" name="MSIP_Label_f4beade9-5ce3-4ac8-83f2-61216cfc2677_Tag">
    <vt:lpwstr>10, 0, 1, 2</vt:lpwstr>
  </property>
  <property fmtid="{D5CDD505-2E9C-101B-9397-08002B2CF9AE}" pid="14" name="CAAICAOAerodrome">
    <vt:lpwstr/>
  </property>
  <property fmtid="{D5CDD505-2E9C-101B-9397-08002B2CF9AE}" pid="15" name="_dlc_DocIdItemGuid">
    <vt:lpwstr>75de9267-8c82-4589-a26e-1c0ad842613e</vt:lpwstr>
  </property>
</Properties>
</file>