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aa.sharepoint.com/sites/consumers-and-markets-group/ercp/airport-regulation/project/Heathrow/H8 price control review/Initial Proposals (March 2026)/Consultant reports/"/>
    </mc:Choice>
  </mc:AlternateContent>
  <xr:revisionPtr revIDLastSave="0" documentId="8_{12D3B8DB-E247-4A61-ADE7-27CED13C3C1B}" xr6:coauthVersionLast="47" xr6:coauthVersionMax="47" xr10:uidLastSave="{00000000-0000-0000-0000-000000000000}"/>
  <bookViews>
    <workbookView xWindow="28680" yWindow="-120" windowWidth="25440" windowHeight="15270" xr2:uid="{3751DD8F-E490-42F1-9818-DE8B94F81F1F}"/>
  </bookViews>
  <sheets>
    <sheet name="Cover" sheetId="1" r:id="rId1"/>
    <sheet name="H8 Forecast - Base" sheetId="2" r:id="rId2"/>
    <sheet name="H8 Forecast High" sheetId="3" r:id="rId3"/>
    <sheet name="H8 Forecast Low" sheetId="4" r:id="rId4"/>
  </sheets>
  <definedNames>
    <definedName name="_Disclaimer1_">"Steer has prepared this work for "</definedName>
    <definedName name="_Disclaimer2_">". This work may only be used within the context and scope of work for which Steer was commissioned and may not be relied upon in part or whole by any third party or be used for any other purpose. "</definedName>
    <definedName name="_Disclaimer3_">"Any person choosing to use any part of this work without the express and written permission of Steer shall be deemed to confirm their agreement to indemnify Steer for all loss or damage resulting therefrom. "</definedName>
    <definedName name="_Disclaimer4_">"Steer has prepared this work using professional practices and procedures using information available to it at the time and as such any new information could alter the validity of the results and conclusions made"</definedName>
    <definedName name="_Disclaimer5_">"""."""</definedName>
    <definedName name="File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4" l="1"/>
  <c r="O60" i="4" s="1"/>
  <c r="K60" i="4"/>
  <c r="J60" i="4"/>
  <c r="I60" i="4"/>
  <c r="H60" i="4"/>
  <c r="G60" i="4"/>
  <c r="F60" i="4"/>
  <c r="L59" i="4"/>
  <c r="O59" i="4" s="1"/>
  <c r="K59" i="4"/>
  <c r="J59" i="4"/>
  <c r="I59" i="4"/>
  <c r="H59" i="4"/>
  <c r="G59" i="4"/>
  <c r="F59" i="4"/>
  <c r="L58" i="4"/>
  <c r="K58" i="4"/>
  <c r="J58" i="4"/>
  <c r="I58" i="4"/>
  <c r="H58" i="4"/>
  <c r="O58" i="4" s="1"/>
  <c r="G58" i="4"/>
  <c r="G61" i="4" s="1"/>
  <c r="F58" i="4"/>
  <c r="F61" i="4" s="1"/>
  <c r="L57" i="4"/>
  <c r="O57" i="4" s="1"/>
  <c r="K57" i="4"/>
  <c r="J57" i="4"/>
  <c r="I57" i="4"/>
  <c r="H57" i="4"/>
  <c r="G57" i="4"/>
  <c r="F57" i="4"/>
  <c r="L56" i="4"/>
  <c r="L61" i="4" s="1"/>
  <c r="K56" i="4"/>
  <c r="J56" i="4"/>
  <c r="I56" i="4"/>
  <c r="H56" i="4"/>
  <c r="G56" i="4"/>
  <c r="F56" i="4"/>
  <c r="O55" i="4"/>
  <c r="L55" i="4"/>
  <c r="K55" i="4"/>
  <c r="J55" i="4"/>
  <c r="I55" i="4"/>
  <c r="H55" i="4"/>
  <c r="G55" i="4"/>
  <c r="F55" i="4"/>
  <c r="L54" i="4"/>
  <c r="K54" i="4"/>
  <c r="K61" i="4" s="1"/>
  <c r="J54" i="4"/>
  <c r="J61" i="4" s="1"/>
  <c r="I54" i="4"/>
  <c r="I61" i="4" s="1"/>
  <c r="H54" i="4"/>
  <c r="H61" i="4" s="1"/>
  <c r="O61" i="4" s="1"/>
  <c r="G54" i="4"/>
  <c r="F54" i="4"/>
  <c r="O39" i="4"/>
  <c r="O38" i="4"/>
  <c r="O37" i="4"/>
  <c r="O36" i="4"/>
  <c r="O35" i="4"/>
  <c r="O34" i="4"/>
  <c r="O33" i="4"/>
  <c r="O32" i="4"/>
  <c r="O28" i="4"/>
  <c r="O27" i="4"/>
  <c r="O26" i="4"/>
  <c r="O25" i="4"/>
  <c r="O24" i="4"/>
  <c r="O23" i="4"/>
  <c r="O22" i="4"/>
  <c r="O21" i="4"/>
  <c r="L17" i="4"/>
  <c r="K17" i="4"/>
  <c r="J17" i="4"/>
  <c r="I17" i="4"/>
  <c r="H17" i="4"/>
  <c r="O17" i="4" s="1"/>
  <c r="G17" i="4"/>
  <c r="F17" i="4"/>
  <c r="H14" i="4"/>
  <c r="I14" i="4" s="1"/>
  <c r="J14" i="4" s="1"/>
  <c r="K14" i="4" s="1"/>
  <c r="L14" i="4" s="1"/>
  <c r="G14" i="4"/>
  <c r="L60" i="3"/>
  <c r="O60" i="3" s="1"/>
  <c r="K60" i="3"/>
  <c r="J60" i="3"/>
  <c r="I60" i="3"/>
  <c r="H60" i="3"/>
  <c r="G60" i="3"/>
  <c r="F60" i="3"/>
  <c r="L59" i="3"/>
  <c r="K59" i="3"/>
  <c r="J59" i="3"/>
  <c r="I59" i="3"/>
  <c r="H59" i="3"/>
  <c r="O59" i="3" s="1"/>
  <c r="G59" i="3"/>
  <c r="G61" i="3" s="1"/>
  <c r="F59" i="3"/>
  <c r="L58" i="3"/>
  <c r="K58" i="3"/>
  <c r="J58" i="3"/>
  <c r="I58" i="3"/>
  <c r="H58" i="3"/>
  <c r="O58" i="3" s="1"/>
  <c r="G58" i="3"/>
  <c r="F58" i="3"/>
  <c r="L57" i="3"/>
  <c r="O57" i="3" s="1"/>
  <c r="K57" i="3"/>
  <c r="J57" i="3"/>
  <c r="I57" i="3"/>
  <c r="H57" i="3"/>
  <c r="G57" i="3"/>
  <c r="F57" i="3"/>
  <c r="L56" i="3"/>
  <c r="O56" i="3" s="1"/>
  <c r="K56" i="3"/>
  <c r="J56" i="3"/>
  <c r="I56" i="3"/>
  <c r="H56" i="3"/>
  <c r="G56" i="3"/>
  <c r="F56" i="3"/>
  <c r="F61" i="3" s="1"/>
  <c r="L55" i="3"/>
  <c r="K55" i="3"/>
  <c r="J55" i="3"/>
  <c r="I55" i="3"/>
  <c r="H55" i="3"/>
  <c r="O55" i="3" s="1"/>
  <c r="G55" i="3"/>
  <c r="F55" i="3"/>
  <c r="L54" i="3"/>
  <c r="L61" i="3" s="1"/>
  <c r="K54" i="3"/>
  <c r="K61" i="3" s="1"/>
  <c r="J54" i="3"/>
  <c r="J61" i="3" s="1"/>
  <c r="I54" i="3"/>
  <c r="I61" i="3" s="1"/>
  <c r="H54" i="3"/>
  <c r="G54" i="3"/>
  <c r="F54" i="3"/>
  <c r="O39" i="3"/>
  <c r="O38" i="3"/>
  <c r="O37" i="3"/>
  <c r="O36" i="3"/>
  <c r="O35" i="3"/>
  <c r="O34" i="3"/>
  <c r="O33" i="3"/>
  <c r="O32" i="3"/>
  <c r="O28" i="3"/>
  <c r="O27" i="3"/>
  <c r="O26" i="3"/>
  <c r="O25" i="3"/>
  <c r="O24" i="3"/>
  <c r="O23" i="3"/>
  <c r="O22" i="3"/>
  <c r="O21" i="3"/>
  <c r="L17" i="3"/>
  <c r="K17" i="3"/>
  <c r="J17" i="3"/>
  <c r="I17" i="3"/>
  <c r="H17" i="3"/>
  <c r="O17" i="3" s="1"/>
  <c r="G17" i="3"/>
  <c r="F17" i="3"/>
  <c r="G14" i="3"/>
  <c r="H14" i="3" s="1"/>
  <c r="I14" i="3" s="1"/>
  <c r="J14" i="3" s="1"/>
  <c r="K14" i="3" s="1"/>
  <c r="L14" i="3" s="1"/>
  <c r="G14" i="2"/>
  <c r="F17" i="2"/>
  <c r="F28" i="2"/>
  <c r="G28" i="2"/>
  <c r="G17" i="2" s="1"/>
  <c r="F39" i="2"/>
  <c r="G39" i="2"/>
  <c r="F54" i="2"/>
  <c r="G54" i="2"/>
  <c r="F55" i="2"/>
  <c r="F61" i="2" s="1"/>
  <c r="F50" i="2" s="1"/>
  <c r="G55" i="2"/>
  <c r="G61" i="2" s="1"/>
  <c r="G50" i="2" s="1"/>
  <c r="F56" i="2"/>
  <c r="G56" i="2"/>
  <c r="F57" i="2"/>
  <c r="G57" i="2"/>
  <c r="F58" i="2"/>
  <c r="G58" i="2"/>
  <c r="F59" i="2"/>
  <c r="G59" i="2"/>
  <c r="F60" i="2"/>
  <c r="G60" i="2"/>
  <c r="H54" i="2"/>
  <c r="O27" i="2"/>
  <c r="O26" i="2"/>
  <c r="O25" i="2"/>
  <c r="O24" i="2"/>
  <c r="O23" i="2"/>
  <c r="O22" i="2"/>
  <c r="L28" i="2"/>
  <c r="L17" i="2" s="1"/>
  <c r="K28" i="2"/>
  <c r="K17" i="2" s="1"/>
  <c r="H14" i="2"/>
  <c r="I14" i="2" s="1"/>
  <c r="J14" i="2" s="1"/>
  <c r="K14" i="2" s="1"/>
  <c r="L14" i="2" s="1"/>
  <c r="O54" i="3" l="1"/>
  <c r="O54" i="4"/>
  <c r="H61" i="3"/>
  <c r="O61" i="3" s="1"/>
  <c r="O56" i="4"/>
  <c r="H28" i="2"/>
  <c r="O21" i="2"/>
  <c r="I28" i="2"/>
  <c r="I17" i="2" s="1"/>
  <c r="J28" i="2"/>
  <c r="J17" i="2" s="1"/>
  <c r="H17" i="2" l="1"/>
  <c r="O17" i="2" s="1"/>
  <c r="O28" i="2"/>
  <c r="O32" i="2" l="1"/>
  <c r="O36" i="2"/>
  <c r="O37" i="2" l="1"/>
  <c r="O38" i="2"/>
  <c r="O33" i="2" l="1"/>
  <c r="O35" i="2" l="1"/>
  <c r="K39" i="2" l="1"/>
  <c r="L39" i="2"/>
  <c r="I39" i="2" l="1"/>
  <c r="O34" i="2"/>
  <c r="H39" i="2"/>
  <c r="O39" i="2" s="1"/>
  <c r="J39" i="2" l="1"/>
  <c r="H60" i="2" l="1"/>
  <c r="H57" i="2" l="1"/>
  <c r="H58" i="2"/>
  <c r="H55" i="2"/>
  <c r="H56" i="2"/>
  <c r="H59" i="2"/>
  <c r="I55" i="2" l="1"/>
  <c r="I54" i="2"/>
  <c r="I57" i="2"/>
  <c r="I60" i="2"/>
  <c r="I56" i="2"/>
  <c r="I58" i="2"/>
  <c r="I59" i="2"/>
  <c r="H61" i="2"/>
  <c r="J54" i="2" l="1"/>
  <c r="J55" i="2"/>
  <c r="H50" i="2"/>
  <c r="J59" i="2"/>
  <c r="K60" i="2"/>
  <c r="J57" i="2"/>
  <c r="J60" i="2"/>
  <c r="I61" i="2"/>
  <c r="I50" i="2" s="1"/>
  <c r="J58" i="2"/>
  <c r="J56" i="2"/>
  <c r="K57" i="2" l="1"/>
  <c r="K59" i="2"/>
  <c r="K55" i="2"/>
  <c r="K58" i="2"/>
  <c r="K54" i="2"/>
  <c r="J61" i="2"/>
  <c r="K56" i="2"/>
  <c r="J50" i="2" l="1"/>
  <c r="K61" i="2"/>
  <c r="K50" i="2" s="1"/>
  <c r="L55" i="2"/>
  <c r="O55" i="2" s="1"/>
  <c r="L60" i="2"/>
  <c r="O60" i="2" s="1"/>
  <c r="L58" i="2"/>
  <c r="O58" i="2" s="1"/>
  <c r="L57" i="2"/>
  <c r="O57" i="2" s="1"/>
  <c r="L59" i="2"/>
  <c r="O59" i="2" s="1"/>
  <c r="L56" i="2"/>
  <c r="O56" i="2" s="1"/>
  <c r="L54" i="2" l="1"/>
  <c r="L61" i="2" l="1"/>
  <c r="O54" i="2"/>
  <c r="L50" i="2" l="1"/>
  <c r="O61" i="2"/>
</calcChain>
</file>

<file path=xl/sharedStrings.xml><?xml version="1.0" encoding="utf-8"?>
<sst xmlns="http://schemas.openxmlformats.org/spreadsheetml/2006/main" count="269" uniqueCount="33">
  <si>
    <t>CAA</t>
  </si>
  <si>
    <t>H8 Traffic Forecast</t>
  </si>
  <si>
    <t>Model for Publication</t>
  </si>
  <si>
    <t>Steer has prepared this work for the CAA. This work may only be used within the context and scope of work for which Steer was commissioned and may not be relied upon in part or whole by any third party or be used for any other purpose. Any person choosing to use any part of this work without the express and written permission of Steer shall be deemed to confirm their agreement to indemnify Steer for all loss or damage resulting therefrom. Steer has prepared this work using professional practices and procedures using information available to it at the time and as such any new information could alter the validity of the results and conclusions made</t>
  </si>
  <si>
    <t>Model For Publication</t>
  </si>
  <si>
    <t>H8 Forecast</t>
  </si>
  <si>
    <t>Legend</t>
  </si>
  <si>
    <t>Inputs</t>
  </si>
  <si>
    <t>Calcs</t>
  </si>
  <si>
    <t xml:space="preserve">CAGR %: </t>
  </si>
  <si>
    <t>Timeline</t>
  </si>
  <si>
    <t>H8</t>
  </si>
  <si>
    <t>2027-31</t>
  </si>
  <si>
    <t>Passenger ATMs</t>
  </si>
  <si>
    <t>Annual PATMs</t>
  </si>
  <si>
    <t>#</t>
  </si>
  <si>
    <t>PATM by Regional Market</t>
  </si>
  <si>
    <t>000s</t>
  </si>
  <si>
    <t>Average Seats per PATM</t>
  </si>
  <si>
    <t>Average % Load Factor</t>
  </si>
  <si>
    <t>%</t>
  </si>
  <si>
    <t>Passengers (m)</t>
  </si>
  <si>
    <t>m</t>
  </si>
  <si>
    <t>END</t>
  </si>
  <si>
    <t>Domestic</t>
  </si>
  <si>
    <t>Europe</t>
  </si>
  <si>
    <t>Africa</t>
  </si>
  <si>
    <t>North America</t>
  </si>
  <si>
    <t>Latin America</t>
  </si>
  <si>
    <t>Middle East</t>
  </si>
  <si>
    <t>Asia Pacific</t>
  </si>
  <si>
    <t>Total</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</si>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</sst>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Red]\(#,##0\);\-"/>
    <numFmt numFmtId="165" formatCode="#,##0.0%;[Red]\(#,##0.0%\);\-"/>
    <numFmt numFmtId="166" formatCode="#,##0.0"/>
    <numFmt numFmtId="167" formatCode="[Red]&quot;E: &quot;#,##0;[Red]&quot;E: &quot;\-#,##0;[Blue]&quot;OK&quot;"/>
    <numFmt numFmtId="168" formatCode="#,##0.00;[Red]\(#,##0.00\);\-"/>
  </numFmts>
  <fonts count="9" x14ac:knownFonts="1">
    <font>
      <sz val="10"/>
      <color theme="1"/>
      <name val="Aptos"/>
      <family val="2"/>
      <scheme val="minor"/>
    </font>
    <font>
      <b/>
      <sz val="18"/>
      <color theme="1"/>
      <name val="Aptos"/>
      <family val="2"/>
      <scheme val="major"/>
    </font>
    <font>
      <b/>
      <sz val="13"/>
      <color theme="0"/>
      <name val="Aptos"/>
      <family val="2"/>
      <scheme val="major"/>
    </font>
    <font>
      <b/>
      <sz val="12"/>
      <name val="Aptos"/>
      <family val="2"/>
      <scheme val="major"/>
    </font>
    <font>
      <sz val="10"/>
      <name val="Aptos"/>
      <family val="2"/>
      <scheme val="minor"/>
    </font>
    <font>
      <b/>
      <sz val="10"/>
      <color theme="1"/>
      <name val="Aptos"/>
      <family val="2"/>
      <scheme val="minor"/>
    </font>
    <font>
      <b/>
      <sz val="11"/>
      <name val="Aptos"/>
      <family val="2"/>
      <scheme val="major"/>
    </font>
    <font>
      <b/>
      <sz val="10"/>
      <name val="Aptos"/>
      <family val="2"/>
      <scheme val="minor"/>
    </font>
    <font>
      <sz val="10"/>
      <color theme="1" tint="0.249977111117893"/>
      <name val="Aptos"/>
      <family val="2"/>
      <scheme val="minor"/>
    </font>
  </fonts>
  <fills count="6">
    <fill>
      <patternFill patternType="none"/>
    </fill>
    <fill>
      <patternFill patternType="gray125"/>
    </fill>
    <fill>
      <patternFill patternType="solid">
        <fgColor theme="1"/>
        <bgColor indexed="64"/>
      </patternFill>
    </fill>
    <fill>
      <patternFill patternType="solid">
        <fgColor rgb="FF009DC8"/>
        <bgColor indexed="64"/>
      </patternFill>
    </fill>
    <fill>
      <patternFill patternType="solid">
        <fgColor theme="3" tint="0.59999389629810485"/>
        <bgColor indexed="64"/>
      </patternFill>
    </fill>
    <fill>
      <patternFill patternType="solid">
        <fgColor rgb="FFFEEAD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rgb="FF009DC8"/>
      </left>
      <right style="thin">
        <color rgb="FF009DC8"/>
      </right>
      <top style="thin">
        <color rgb="FF009DC8"/>
      </top>
      <bottom style="thin">
        <color rgb="FF009DC8"/>
      </bottom>
      <diagonal/>
    </border>
    <border>
      <left/>
      <right/>
      <top/>
      <bottom style="thin">
        <color theme="4"/>
      </bottom>
      <diagonal/>
    </border>
    <border>
      <left/>
      <right/>
      <top style="thin">
        <color auto="1"/>
      </top>
      <bottom/>
      <diagonal/>
    </border>
  </borders>
  <cellStyleXfs count="11">
    <xf numFmtId="0" fontId="0" fillId="0" borderId="0"/>
    <xf numFmtId="0" fontId="1" fillId="0" borderId="0">
      <alignment vertical="center"/>
    </xf>
    <xf numFmtId="0" fontId="2" fillId="2" borderId="0" applyProtection="0">
      <alignment vertical="center"/>
    </xf>
    <xf numFmtId="0" fontId="3" fillId="3" borderId="0">
      <alignment vertical="center"/>
    </xf>
    <xf numFmtId="164" fontId="4" fillId="5" borderId="1">
      <alignment vertical="center"/>
    </xf>
    <xf numFmtId="164" fontId="4" fillId="0" borderId="2">
      <alignment vertical="center"/>
    </xf>
    <xf numFmtId="0" fontId="6" fillId="0" borderId="3">
      <alignment vertical="center"/>
    </xf>
    <xf numFmtId="165" fontId="4" fillId="0" borderId="2">
      <alignment vertical="center"/>
    </xf>
    <xf numFmtId="164" fontId="7" fillId="0" borderId="4">
      <alignment vertical="center"/>
    </xf>
    <xf numFmtId="165" fontId="4" fillId="5" borderId="1">
      <alignment vertical="center"/>
    </xf>
    <xf numFmtId="167" fontId="4" fillId="0" borderId="0">
      <alignment horizontal="center" vertical="center"/>
    </xf>
  </cellStyleXfs>
  <cellXfs count="23">
    <xf numFmtId="0" fontId="0" fillId="0" borderId="0" xfId="0"/>
    <xf numFmtId="0" fontId="1" fillId="0" borderId="0" xfId="1">
      <alignment vertical="center"/>
    </xf>
    <xf numFmtId="0" fontId="0" fillId="0" borderId="0" xfId="0" applyAlignment="1">
      <alignment wrapText="1"/>
    </xf>
    <xf numFmtId="0" fontId="2" fillId="2" borderId="0" xfId="2">
      <alignment vertical="center"/>
    </xf>
    <xf numFmtId="0" fontId="3" fillId="4" borderId="0" xfId="3" applyFill="1">
      <alignment vertical="center"/>
    </xf>
    <xf numFmtId="164" fontId="4" fillId="5" borderId="1" xfId="4">
      <alignment vertical="center"/>
    </xf>
    <xf numFmtId="164" fontId="4" fillId="0" borderId="2" xfId="5">
      <alignment vertical="center"/>
    </xf>
    <xf numFmtId="0" fontId="5" fillId="0" borderId="0" xfId="0" applyFont="1" applyAlignment="1">
      <alignment horizontal="center"/>
    </xf>
    <xf numFmtId="0" fontId="3" fillId="4" borderId="0" xfId="3" applyFill="1" applyAlignment="1">
      <alignment vertical="center" wrapText="1"/>
    </xf>
    <xf numFmtId="0" fontId="3" fillId="4" borderId="0" xfId="3" applyFill="1" applyAlignment="1">
      <alignment horizontal="center" vertical="center" wrapText="1"/>
    </xf>
    <xf numFmtId="0" fontId="6" fillId="0" borderId="3" xfId="6">
      <alignment vertical="center"/>
    </xf>
    <xf numFmtId="165" fontId="4" fillId="0" borderId="2" xfId="7">
      <alignment vertical="center"/>
    </xf>
    <xf numFmtId="166" fontId="4" fillId="5" borderId="1" xfId="4" applyNumberFormat="1">
      <alignment vertical="center"/>
    </xf>
    <xf numFmtId="164" fontId="7" fillId="0" borderId="4" xfId="8">
      <alignment vertical="center"/>
    </xf>
    <xf numFmtId="43" fontId="7" fillId="0" borderId="4" xfId="8" applyNumberFormat="1">
      <alignment vertical="center"/>
    </xf>
    <xf numFmtId="166" fontId="7" fillId="0" borderId="4" xfId="8" applyNumberFormat="1">
      <alignment vertical="center"/>
    </xf>
    <xf numFmtId="165" fontId="7" fillId="0" borderId="4" xfId="8" applyNumberFormat="1">
      <alignment vertical="center"/>
    </xf>
    <xf numFmtId="165" fontId="4" fillId="5" borderId="1" xfId="9">
      <alignment vertical="center"/>
    </xf>
    <xf numFmtId="4" fontId="4" fillId="0" borderId="2" xfId="5" applyNumberFormat="1">
      <alignment vertical="center"/>
    </xf>
    <xf numFmtId="167" fontId="4" fillId="0" borderId="0" xfId="10">
      <alignment horizontal="center" vertical="center"/>
    </xf>
    <xf numFmtId="168" fontId="7" fillId="0" borderId="4" xfId="8" applyNumberFormat="1">
      <alignment vertical="center"/>
    </xf>
    <xf numFmtId="49" fontId="1" fillId="0" borderId="0" xfId="1" quotePrefix="1" applyNumberFormat="1" applyAlignment="1">
      <alignment horizontal="left" vertical="center"/>
    </xf>
    <xf numFmtId="0" fontId="8" fillId="0" borderId="0" xfId="0" applyFont="1"/>
  </cellXfs>
  <cellStyles count="11">
    <cellStyle name="A1.Title1" xfId="1" xr:uid="{347550F5-76D4-45BC-8235-C15F380530B2}"/>
    <cellStyle name="A2.Heading1" xfId="2" xr:uid="{A083C549-3617-47C2-BECB-C721C8E7F6E6}"/>
    <cellStyle name="A2.Heading2" xfId="3" xr:uid="{C98ABE32-5150-481B-9A45-6DAC9BC43B94}"/>
    <cellStyle name="A2.Heading4" xfId="6" xr:uid="{B8C91479-FFAA-4B34-81E3-F371B5551E4B}"/>
    <cellStyle name="B1.general" xfId="4" xr:uid="{993F69AE-D992-4328-8562-A892EA5FF880}"/>
    <cellStyle name="B1.percentage" xfId="9" xr:uid="{261EBE66-0D30-44EA-9DAA-9F026817EB78}"/>
    <cellStyle name="C1.general" xfId="5" xr:uid="{ED2EB1F7-AC23-40F6-9F7F-A30116E3723B}"/>
    <cellStyle name="C1.percentage" xfId="7" xr:uid="{DE0F1DBA-7529-4383-8805-3029B51D0233}"/>
    <cellStyle name="C2.total" xfId="8" xr:uid="{285C2CEE-A002-418C-B1E5-B623E4D4DF73}"/>
    <cellStyle name="Normal" xfId="0" builtinId="0"/>
    <cellStyle name="Y.check" xfId="10" xr:uid="{AC2CC41E-59C6-44F4-AF49-FCDC6F6454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2713421</xdr:colOff>
      <xdr:row>7</xdr:row>
      <xdr:rowOff>239414</xdr:rowOff>
    </xdr:to>
    <xdr:pic>
      <xdr:nvPicPr>
        <xdr:cNvPr id="2" name="Picture 1">
          <a:extLst>
            <a:ext uri="{FF2B5EF4-FFF2-40B4-BE49-F238E27FC236}">
              <a16:creationId xmlns:a16="http://schemas.microsoft.com/office/drawing/2014/main" id="{1B775100-49C2-451F-967B-4D612ABDF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514350"/>
          <a:ext cx="2719771" cy="925214"/>
        </a:xfrm>
        <a:prstGeom prst="rect">
          <a:avLst/>
        </a:prstGeom>
      </xdr:spPr>
    </xdr:pic>
    <xdr:clientData/>
  </xdr:twoCellAnchor>
</xdr:wsDr>
</file>

<file path=xl/theme/theme1.xml><?xml version="1.0" encoding="utf-8"?>
<a:theme xmlns:a="http://schemas.openxmlformats.org/drawingml/2006/main" name="Office Theme">
  <a:themeElements>
    <a:clrScheme name="Steer 2024">
      <a:dk1>
        <a:srgbClr val="161B21"/>
      </a:dk1>
      <a:lt1>
        <a:srgbClr val="FFFFFF"/>
      </a:lt1>
      <a:dk2>
        <a:srgbClr val="5C5F64"/>
      </a:dk2>
      <a:lt2>
        <a:srgbClr val="A2A4A6"/>
      </a:lt2>
      <a:accent1>
        <a:srgbClr val="00AFDE"/>
      </a:accent1>
      <a:accent2>
        <a:srgbClr val="0266C8"/>
      </a:accent2>
      <a:accent3>
        <a:srgbClr val="99CC33"/>
      </a:accent3>
      <a:accent4>
        <a:srgbClr val="33A02C"/>
      </a:accent4>
      <a:accent5>
        <a:srgbClr val="FFCC33"/>
      </a:accent5>
      <a:accent6>
        <a:srgbClr val="B11829"/>
      </a:accent6>
      <a:hlink>
        <a:srgbClr val="161B21"/>
      </a:hlink>
      <a:folHlink>
        <a:srgbClr val="161B21"/>
      </a:folHlink>
    </a:clrScheme>
    <a:fontScheme name="Steer Aptos">
      <a:majorFont>
        <a:latin typeface="Aptos"/>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custClrLst>
    <a:custClr name="Steer Blue 50%">
      <a:srgbClr val="80D7EF"/>
    </a:custClr>
    <a:custClr name="Steer Blue 20%">
      <a:srgbClr val="CCEFF9"/>
    </a:custClr>
    <a:custClr name="Steer Black 80%">
      <a:srgbClr val="45494D"/>
    </a:custClr>
    <a:custClr name="Steer Black 70%">
      <a:srgbClr val="5C5F64"/>
    </a:custClr>
    <a:custClr name="Steer Black 60%">
      <a:srgbClr val="73767A"/>
    </a:custClr>
    <a:custClr name="Steer Black 40%">
      <a:srgbClr val="A2A4A6"/>
    </a:custClr>
    <a:custClr name="Steer Black 20%">
      <a:srgbClr val="D0D1D3"/>
    </a:custClr>
    <a:custClr name="Steer Black 10%">
      <a:srgbClr val="E8E8E9"/>
    </a:custClr>
    <a:custClr name="Steer Black 5%">
      <a:srgbClr val="F3F4F4"/>
    </a:custClr>
    <a:custClr name="Steer Black 2%">
      <a:srgbClr val="FAFAFB"/>
    </a:custClr>
    <a:custClr name="Steer Blue">
      <a:srgbClr val="00AFDE"/>
    </a:custClr>
    <a:custClr name="Amberside Blue">
      <a:srgbClr val="45494D"/>
    </a:custClr>
    <a:custClr name="Amberside Green">
      <a:srgbClr val="99CC33"/>
    </a:custClr>
    <a:custClr name="Dark Green">
      <a:srgbClr val="33A02C"/>
    </a:custClr>
    <a:custClr name="Yellow">
      <a:srgbClr val="FFCC33"/>
    </a:custClr>
    <a:custClr name="Red">
      <a:srgbClr val="CC3333"/>
    </a:custClr>
    <a:custClr name="Dark Orange">
      <a:srgbClr val="FF9933"/>
    </a:custClr>
    <a:custClr name="Pink">
      <a:srgbClr val="FF4BA1"/>
    </a:custClr>
    <a:custClr name="Lilac">
      <a:srgbClr val="A98BE7"/>
    </a:custClr>
    <a:custClr name="Plum">
      <a:srgbClr val="982D80"/>
    </a:custClr>
    <a:custClr name="Viridis 1">
      <a:srgbClr val="FDE725"/>
    </a:custClr>
    <a:custClr name="Viridis 2">
      <a:srgbClr val="A0DA39"/>
    </a:custClr>
    <a:custClr name="Viridis 3">
      <a:srgbClr val="4AC16D"/>
    </a:custClr>
    <a:custClr name="Viridis 4">
      <a:srgbClr val="1FA187"/>
    </a:custClr>
    <a:custClr name="Viridis 5">
      <a:srgbClr val="277F8E"/>
    </a:custClr>
    <a:custClr name="Viridis 6">
      <a:srgbClr val="365C8D"/>
    </a:custClr>
    <a:custClr name="Viridis 7">
      <a:srgbClr val="46327E"/>
    </a:custClr>
    <a:custClr name="Viridis 8">
      <a:srgbClr val="440154"/>
    </a:custClr>
    <a:custClr name="BLANK">
      <a:srgbClr val="FFFFFF"/>
    </a:custClr>
    <a:custClr name="BLANK">
      <a:srgbClr val="FFFFFF"/>
    </a:custClr>
    <a:custClr name="Magma 1">
      <a:srgbClr val="FCFDBF"/>
    </a:custClr>
    <a:custClr name="Magma 2">
      <a:srgbClr val="FEBB81"/>
    </a:custClr>
    <a:custClr name="Magma 3">
      <a:srgbClr val="F8765C"/>
    </a:custClr>
    <a:custClr name="Magma 4">
      <a:srgbClr val="D3436E"/>
    </a:custClr>
    <a:custClr name="Magma 5">
      <a:srgbClr val="982D80"/>
    </a:custClr>
    <a:custClr name="Magma 6">
      <a:srgbClr val="5F187F"/>
    </a:custClr>
    <a:custClr name="Magma 7">
      <a:srgbClr val="221150"/>
    </a:custClr>
    <a:custClr name="Magma 8">
      <a:srgbClr val="000004"/>
    </a:custClr>
    <a:custClr name="BLANK">
      <a:srgbClr val="FFFFFF"/>
    </a:custClr>
    <a:custClr name="BLANK">
      <a:srgbClr val="FFFFFF"/>
    </a:custClr>
  </a:custClr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CA57-ED48-42A6-ABB9-10CFE57D300F}">
  <sheetPr>
    <tabColor theme="4"/>
    <pageSetUpPr fitToPage="1"/>
  </sheetPr>
  <dimension ref="B8:B21"/>
  <sheetViews>
    <sheetView showGridLines="0" showRowColHeaders="0" tabSelected="1" zoomScaleNormal="100" workbookViewId="0">
      <selection activeCell="P17" sqref="P17"/>
    </sheetView>
  </sheetViews>
  <sheetFormatPr defaultColWidth="9.1796875" defaultRowHeight="13" x14ac:dyDescent="0.3"/>
  <cols>
    <col min="2" max="2" width="50.26953125" customWidth="1"/>
  </cols>
  <sheetData>
    <row r="8" spans="2:2" ht="23.5" x14ac:dyDescent="0.3">
      <c r="B8" s="1"/>
    </row>
    <row r="11" spans="2:2" ht="23.5" x14ac:dyDescent="0.3">
      <c r="B11" s="1" t="s">
        <v>0</v>
      </c>
    </row>
    <row r="13" spans="2:2" ht="23.5" x14ac:dyDescent="0.3">
      <c r="B13" s="1" t="s">
        <v>1</v>
      </c>
    </row>
    <row r="15" spans="2:2" ht="23.5" x14ac:dyDescent="0.3">
      <c r="B15" s="1" t="s">
        <v>2</v>
      </c>
    </row>
    <row r="17" spans="2:2" ht="23.5" x14ac:dyDescent="0.3">
      <c r="B17" s="1"/>
    </row>
    <row r="19" spans="2:2" ht="23.5" x14ac:dyDescent="0.3">
      <c r="B19" s="21" t="s">
        <v>32</v>
      </c>
    </row>
    <row r="21" spans="2:2" ht="156" x14ac:dyDescent="0.3">
      <c r="B21" s="2" t="s">
        <v>3</v>
      </c>
    </row>
  </sheetData>
  <pageMargins left="0.70866141732283472" right="0.70866141732283472" top="0.74803149606299213" bottom="0.74803149606299213" header="0.31496062992125984" footer="0.31496062992125984"/>
  <pageSetup paperSize="9" orientation="portrait" r:id="rId1"/>
  <headerFooter>
    <oddHeader>&amp;L&amp;F [&amp;A]&amp;C&amp;"Calibri"&amp;8&amp;K000000 OFFICIAL - Public. This information has been cleared for unrestricted distribution. &amp;1#_x000D_&amp;R&amp;G</oddHeader>
    <oddFooter>&amp;LPrinted on &amp;D at &amp;T&amp;C_x000D_&amp;1#&amp;"Calibri"&amp;8&amp;K000000 OFFICIAL - Public&amp;RPage &amp;P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78E3-26FF-4E8E-853A-9D0F6848FFEF}">
  <sheetPr>
    <tabColor theme="6" tint="0.79998168889431442"/>
    <pageSetUpPr fitToPage="1"/>
  </sheetPr>
  <dimension ref="A2:R65"/>
  <sheetViews>
    <sheetView showGridLines="0" zoomScale="70" zoomScaleNormal="70" workbookViewId="0">
      <selection activeCell="F75" sqref="F75"/>
    </sheetView>
  </sheetViews>
  <sheetFormatPr defaultColWidth="9.1796875" defaultRowHeight="13" x14ac:dyDescent="0.3"/>
  <cols>
    <col min="1" max="1" width="5" customWidth="1"/>
    <col min="2" max="2" width="24" customWidth="1"/>
    <col min="3" max="5" width="9.1796875" customWidth="1"/>
    <col min="6" max="12" width="13.1796875" customWidth="1"/>
    <col min="13" max="14" width="9.1796875" customWidth="1"/>
    <col min="15" max="15" width="12.7265625" customWidth="1"/>
    <col min="16" max="18" width="9.1796875" customWidth="1"/>
  </cols>
  <sheetData>
    <row r="2" spans="2:18" ht="17" x14ac:dyDescent="0.3">
      <c r="B2" s="3" t="s">
        <v>0</v>
      </c>
      <c r="C2" s="3"/>
      <c r="D2" s="3"/>
      <c r="E2" s="3"/>
      <c r="F2" s="3"/>
      <c r="G2" s="3"/>
      <c r="H2" s="3"/>
      <c r="I2" s="3"/>
      <c r="J2" s="3"/>
      <c r="K2" s="3"/>
      <c r="L2" s="3"/>
      <c r="M2" s="3"/>
      <c r="N2" s="3"/>
      <c r="O2" s="3"/>
      <c r="P2" s="3"/>
      <c r="Q2" s="3"/>
      <c r="R2" s="3"/>
    </row>
    <row r="3" spans="2:18" ht="17" x14ac:dyDescent="0.3">
      <c r="B3" s="3" t="s">
        <v>1</v>
      </c>
      <c r="C3" s="3"/>
      <c r="D3" s="3"/>
      <c r="E3" s="3"/>
      <c r="F3" s="3"/>
      <c r="G3" s="3"/>
      <c r="H3" s="3"/>
      <c r="I3" s="3"/>
      <c r="J3" s="3"/>
      <c r="K3" s="3"/>
      <c r="L3" s="3"/>
      <c r="M3" s="3"/>
      <c r="N3" s="3"/>
      <c r="O3" s="3"/>
      <c r="P3" s="3"/>
      <c r="Q3" s="3"/>
      <c r="R3" s="3"/>
    </row>
    <row r="4" spans="2:18" ht="17" x14ac:dyDescent="0.3">
      <c r="B4" s="3" t="s">
        <v>4</v>
      </c>
      <c r="C4" s="3"/>
      <c r="D4" s="3"/>
      <c r="E4" s="3"/>
      <c r="F4" s="3"/>
      <c r="G4" s="3"/>
      <c r="H4" s="3"/>
      <c r="I4" s="3"/>
      <c r="J4" s="3"/>
      <c r="K4" s="3"/>
      <c r="L4" s="3"/>
      <c r="M4" s="3"/>
      <c r="N4" s="3"/>
      <c r="O4" s="3"/>
      <c r="P4" s="3"/>
      <c r="Q4" s="3"/>
      <c r="R4" s="3"/>
    </row>
    <row r="6" spans="2:18" ht="17" x14ac:dyDescent="0.3">
      <c r="B6" s="3" t="s">
        <v>5</v>
      </c>
      <c r="C6" s="3"/>
      <c r="D6" s="3"/>
      <c r="E6" s="3"/>
      <c r="F6" s="3"/>
      <c r="G6" s="3"/>
      <c r="H6" s="3"/>
      <c r="I6" s="3"/>
      <c r="J6" s="3"/>
      <c r="K6" s="3"/>
      <c r="L6" s="3"/>
      <c r="M6" s="3"/>
      <c r="N6" s="3"/>
      <c r="O6" s="3"/>
      <c r="P6" s="3"/>
      <c r="Q6" s="3"/>
      <c r="R6" s="3"/>
    </row>
    <row r="8" spans="2:18" ht="16" x14ac:dyDescent="0.3">
      <c r="B8" s="4" t="s">
        <v>6</v>
      </c>
      <c r="C8" s="4"/>
      <c r="D8" s="4"/>
      <c r="E8" s="4"/>
      <c r="F8" s="4"/>
      <c r="G8" s="4"/>
      <c r="H8" s="4"/>
      <c r="I8" s="4"/>
      <c r="J8" s="4"/>
      <c r="K8" s="4"/>
      <c r="L8" s="4"/>
      <c r="M8" s="4"/>
      <c r="N8" s="4"/>
      <c r="O8" s="4"/>
      <c r="P8" s="4"/>
      <c r="Q8" s="4"/>
      <c r="R8" s="4"/>
    </row>
    <row r="10" spans="2:18" x14ac:dyDescent="0.3">
      <c r="F10" s="5" t="s">
        <v>7</v>
      </c>
    </row>
    <row r="11" spans="2:18" x14ac:dyDescent="0.3">
      <c r="F11" s="6" t="s">
        <v>8</v>
      </c>
    </row>
    <row r="12" spans="2:18" x14ac:dyDescent="0.3">
      <c r="O12" s="7" t="s">
        <v>9</v>
      </c>
    </row>
    <row r="13" spans="2:18" s="2" customFormat="1" ht="16" x14ac:dyDescent="0.3">
      <c r="B13" s="8" t="s">
        <v>10</v>
      </c>
      <c r="C13" s="8"/>
      <c r="D13" s="8"/>
      <c r="E13" s="8"/>
      <c r="F13" s="9"/>
      <c r="G13" s="9"/>
      <c r="H13" s="9" t="s">
        <v>11</v>
      </c>
      <c r="I13" s="9" t="s">
        <v>11</v>
      </c>
      <c r="J13" s="9" t="s">
        <v>11</v>
      </c>
      <c r="K13" s="9" t="s">
        <v>11</v>
      </c>
      <c r="L13" s="9" t="s">
        <v>11</v>
      </c>
      <c r="M13" s="9"/>
      <c r="N13" s="9"/>
      <c r="O13" s="9" t="s">
        <v>11</v>
      </c>
      <c r="P13" s="8"/>
      <c r="Q13" s="8"/>
      <c r="R13" s="8"/>
    </row>
    <row r="14" spans="2:18" s="2" customFormat="1" ht="16" x14ac:dyDescent="0.3">
      <c r="B14" s="8"/>
      <c r="C14" s="8"/>
      <c r="D14" s="8"/>
      <c r="E14" s="8"/>
      <c r="F14" s="9">
        <v>2025</v>
      </c>
      <c r="G14" s="9">
        <f>+F14+1</f>
        <v>2026</v>
      </c>
      <c r="H14" s="9">
        <f>G14+1</f>
        <v>2027</v>
      </c>
      <c r="I14" s="9">
        <f>H14+1</f>
        <v>2028</v>
      </c>
      <c r="J14" s="9">
        <f>I14+1</f>
        <v>2029</v>
      </c>
      <c r="K14" s="9">
        <f>J14+1</f>
        <v>2030</v>
      </c>
      <c r="L14" s="9">
        <f>K14+1</f>
        <v>2031</v>
      </c>
      <c r="M14" s="8"/>
      <c r="N14" s="8"/>
      <c r="O14" s="9" t="s">
        <v>12</v>
      </c>
      <c r="P14" s="8"/>
      <c r="Q14" s="8"/>
      <c r="R14" s="8"/>
    </row>
    <row r="16" spans="2:18" ht="14.5" x14ac:dyDescent="0.3">
      <c r="B16" s="10" t="s">
        <v>13</v>
      </c>
      <c r="C16" s="10"/>
      <c r="D16" s="10"/>
      <c r="E16" s="10"/>
      <c r="F16" s="10"/>
      <c r="G16" s="10"/>
      <c r="H16" s="10"/>
      <c r="I16" s="10"/>
      <c r="J16" s="10"/>
      <c r="K16" s="10"/>
      <c r="L16" s="10"/>
      <c r="M16" s="10"/>
      <c r="N16" s="10"/>
      <c r="O16" s="10"/>
      <c r="P16" s="10"/>
      <c r="Q16" s="10"/>
      <c r="R16" s="10"/>
    </row>
    <row r="17" spans="2:18" x14ac:dyDescent="0.3">
      <c r="B17" t="s">
        <v>14</v>
      </c>
      <c r="E17" s="22" t="s">
        <v>15</v>
      </c>
      <c r="F17" s="5">
        <f t="shared" ref="F17:L17" si="0">F28*1000</f>
        <v>473729</v>
      </c>
      <c r="G17" s="5">
        <f t="shared" si="0"/>
        <v>473985.97905894031</v>
      </c>
      <c r="H17" s="5">
        <f t="shared" si="0"/>
        <v>474242.95811788057</v>
      </c>
      <c r="I17" s="5">
        <f t="shared" si="0"/>
        <v>474499.93717682065</v>
      </c>
      <c r="J17" s="5">
        <f t="shared" si="0"/>
        <v>474633.29145121382</v>
      </c>
      <c r="K17" s="5">
        <f t="shared" si="0"/>
        <v>474766.645725607</v>
      </c>
      <c r="L17" s="5">
        <f t="shared" si="0"/>
        <v>474950</v>
      </c>
      <c r="O17" s="11">
        <f>+RATE(4,,-H17,L17)</f>
        <v>3.7251313860135087E-4</v>
      </c>
    </row>
    <row r="20" spans="2:18" ht="14.5" x14ac:dyDescent="0.3">
      <c r="B20" s="10" t="s">
        <v>16</v>
      </c>
      <c r="C20" s="10"/>
      <c r="D20" s="10"/>
      <c r="E20" s="10"/>
      <c r="F20" s="10"/>
      <c r="G20" s="10"/>
      <c r="H20" s="10"/>
      <c r="I20" s="10"/>
      <c r="J20" s="10"/>
      <c r="K20" s="10"/>
      <c r="L20" s="10"/>
      <c r="M20" s="10"/>
      <c r="N20" s="10"/>
      <c r="O20" s="10"/>
      <c r="P20" s="10"/>
      <c r="Q20" s="10"/>
      <c r="R20" s="10"/>
    </row>
    <row r="21" spans="2:18" x14ac:dyDescent="0.3">
      <c r="B21" t="s">
        <v>24</v>
      </c>
      <c r="E21" s="22" t="s">
        <v>17</v>
      </c>
      <c r="F21" s="12">
        <v>36.028972371136831</v>
      </c>
      <c r="G21" s="12">
        <v>35.642841450253101</v>
      </c>
      <c r="H21" s="12">
        <v>35.330992543175533</v>
      </c>
      <c r="I21" s="12">
        <v>35.125427317857337</v>
      </c>
      <c r="J21" s="12">
        <v>34.989762253310332</v>
      </c>
      <c r="K21" s="12">
        <v>34.891644159838712</v>
      </c>
      <c r="L21" s="12">
        <v>34.540783441861734</v>
      </c>
      <c r="O21" s="11">
        <f t="shared" ref="O21:O28" si="1">+RATE(4,,-H21,L21)</f>
        <v>-5.6389908294481508E-3</v>
      </c>
    </row>
    <row r="22" spans="2:18" x14ac:dyDescent="0.3">
      <c r="B22" t="s">
        <v>25</v>
      </c>
      <c r="E22" s="22" t="s">
        <v>17</v>
      </c>
      <c r="F22" s="12">
        <v>247.24496029188319</v>
      </c>
      <c r="G22" s="12">
        <v>246.45079289894906</v>
      </c>
      <c r="H22" s="12">
        <v>245.54205112623416</v>
      </c>
      <c r="I22" s="12">
        <v>244.04008982412927</v>
      </c>
      <c r="J22" s="12">
        <v>243.55007725111474</v>
      </c>
      <c r="K22" s="12">
        <v>243.02623257415055</v>
      </c>
      <c r="L22" s="12">
        <v>242.74365142491234</v>
      </c>
      <c r="O22" s="11">
        <f t="shared" si="1"/>
        <v>-2.8614647206074667E-3</v>
      </c>
    </row>
    <row r="23" spans="2:18" x14ac:dyDescent="0.3">
      <c r="B23" t="s">
        <v>26</v>
      </c>
      <c r="E23" s="22" t="s">
        <v>17</v>
      </c>
      <c r="F23" s="12">
        <v>15.281061437178538</v>
      </c>
      <c r="G23" s="12">
        <v>15.434927022324901</v>
      </c>
      <c r="H23" s="12">
        <v>15.580053601556516</v>
      </c>
      <c r="I23" s="12">
        <v>16.006135759802945</v>
      </c>
      <c r="J23" s="12">
        <v>16.173459345902646</v>
      </c>
      <c r="K23" s="12">
        <v>16.342967475466804</v>
      </c>
      <c r="L23" s="12">
        <v>16.471197473517627</v>
      </c>
      <c r="O23" s="11">
        <f t="shared" si="1"/>
        <v>1.4002572109202268E-2</v>
      </c>
    </row>
    <row r="24" spans="2:18" x14ac:dyDescent="0.3">
      <c r="B24" t="s">
        <v>27</v>
      </c>
      <c r="E24" s="22" t="s">
        <v>17</v>
      </c>
      <c r="F24" s="12">
        <v>90.761647156894355</v>
      </c>
      <c r="G24" s="12">
        <v>90.162778410442741</v>
      </c>
      <c r="H24" s="12">
        <v>89.572997023053418</v>
      </c>
      <c r="I24" s="12">
        <v>88.888931909193175</v>
      </c>
      <c r="J24" s="12">
        <v>88.737360381730326</v>
      </c>
      <c r="K24" s="12">
        <v>88.594950041324253</v>
      </c>
      <c r="L24" s="12">
        <v>88.516815599345748</v>
      </c>
      <c r="O24" s="11">
        <f t="shared" si="1"/>
        <v>-2.9609480488135449E-3</v>
      </c>
    </row>
    <row r="25" spans="2:18" x14ac:dyDescent="0.3">
      <c r="B25" t="s">
        <v>28</v>
      </c>
      <c r="E25" s="22" t="s">
        <v>17</v>
      </c>
      <c r="F25" s="12">
        <v>8.9661966411006961</v>
      </c>
      <c r="G25" s="12">
        <v>8.9463687111178327</v>
      </c>
      <c r="H25" s="12">
        <v>8.9319364549597324</v>
      </c>
      <c r="I25" s="12">
        <v>8.9486505539712553</v>
      </c>
      <c r="J25" s="12">
        <v>8.9587108313462362</v>
      </c>
      <c r="K25" s="12">
        <v>8.9628793934673769</v>
      </c>
      <c r="L25" s="12">
        <v>8.9735361611465212</v>
      </c>
      <c r="O25" s="11">
        <f t="shared" si="1"/>
        <v>1.1623248830664272E-3</v>
      </c>
    </row>
    <row r="26" spans="2:18" x14ac:dyDescent="0.3">
      <c r="B26" t="s">
        <v>29</v>
      </c>
      <c r="E26" s="22" t="s">
        <v>17</v>
      </c>
      <c r="F26" s="12">
        <v>31.649123275594402</v>
      </c>
      <c r="G26" s="12">
        <v>31.827879956614805</v>
      </c>
      <c r="H26" s="12">
        <v>32.05208560302718</v>
      </c>
      <c r="I26" s="12">
        <v>32.65084587062767</v>
      </c>
      <c r="J26" s="12">
        <v>32.843736296092118</v>
      </c>
      <c r="K26" s="12">
        <v>33.053522271176497</v>
      </c>
      <c r="L26" s="12">
        <v>33.290051853441184</v>
      </c>
      <c r="O26" s="11">
        <f t="shared" si="1"/>
        <v>9.5191098818880153E-3</v>
      </c>
    </row>
    <row r="27" spans="2:18" x14ac:dyDescent="0.3">
      <c r="B27" t="s">
        <v>30</v>
      </c>
      <c r="E27" s="22" t="s">
        <v>17</v>
      </c>
      <c r="F27" s="12">
        <v>43.797038826212024</v>
      </c>
      <c r="G27" s="12">
        <v>45.520390609237808</v>
      </c>
      <c r="H27" s="12">
        <v>47.232841765873992</v>
      </c>
      <c r="I27" s="12">
        <v>48.839855941239044</v>
      </c>
      <c r="J27" s="12">
        <v>49.380185091717436</v>
      </c>
      <c r="K27" s="12">
        <v>49.894449810182763</v>
      </c>
      <c r="L27" s="12">
        <v>50.413964045774833</v>
      </c>
      <c r="O27" s="11">
        <f t="shared" si="1"/>
        <v>1.6428170040727948E-2</v>
      </c>
    </row>
    <row r="28" spans="2:18" x14ac:dyDescent="0.3">
      <c r="B28" s="13" t="s">
        <v>31</v>
      </c>
      <c r="C28" s="13"/>
      <c r="D28" s="13"/>
      <c r="E28" s="14" t="s">
        <v>17</v>
      </c>
      <c r="F28" s="15">
        <f t="shared" ref="F28:L28" si="2">SUM(F21:F27)</f>
        <v>473.72899999999998</v>
      </c>
      <c r="G28" s="15">
        <f t="shared" si="2"/>
        <v>473.9859790589403</v>
      </c>
      <c r="H28" s="15">
        <f t="shared" si="2"/>
        <v>474.24295811788056</v>
      </c>
      <c r="I28" s="15">
        <f t="shared" si="2"/>
        <v>474.49993717682065</v>
      </c>
      <c r="J28" s="15">
        <f t="shared" si="2"/>
        <v>474.63329145121384</v>
      </c>
      <c r="K28" s="15">
        <f t="shared" si="2"/>
        <v>474.76664572560702</v>
      </c>
      <c r="L28" s="15">
        <f t="shared" si="2"/>
        <v>474.95</v>
      </c>
      <c r="O28" s="16">
        <f t="shared" si="1"/>
        <v>3.7251314310091934E-4</v>
      </c>
    </row>
    <row r="31" spans="2:18" ht="14.5" x14ac:dyDescent="0.3">
      <c r="B31" s="10" t="s">
        <v>18</v>
      </c>
      <c r="C31" s="10"/>
      <c r="D31" s="10"/>
      <c r="E31" s="10"/>
      <c r="F31" s="10"/>
      <c r="G31" s="10"/>
      <c r="H31" s="10"/>
      <c r="I31" s="10"/>
      <c r="J31" s="10"/>
      <c r="K31" s="10"/>
      <c r="L31" s="10"/>
      <c r="M31" s="10"/>
      <c r="N31" s="10"/>
      <c r="O31" s="10"/>
      <c r="P31" s="10"/>
      <c r="Q31" s="10"/>
      <c r="R31" s="10"/>
    </row>
    <row r="32" spans="2:18" x14ac:dyDescent="0.3">
      <c r="B32" t="s">
        <v>24</v>
      </c>
      <c r="E32" s="22" t="s">
        <v>15</v>
      </c>
      <c r="F32" s="5">
        <v>166.45951770611424</v>
      </c>
      <c r="G32" s="5">
        <v>168.29337086549094</v>
      </c>
      <c r="H32" s="5">
        <v>170.12722402486764</v>
      </c>
      <c r="I32" s="5">
        <v>171.96107718424435</v>
      </c>
      <c r="J32" s="5">
        <v>173.79493034362105</v>
      </c>
      <c r="K32" s="5">
        <v>175.62878350299781</v>
      </c>
      <c r="L32" s="5">
        <v>177.17792303670024</v>
      </c>
      <c r="O32" s="11">
        <f t="shared" ref="O32:O39" si="3">+RATE(4,,-H32,L32)</f>
        <v>1.0203683348624194E-2</v>
      </c>
    </row>
    <row r="33" spans="2:18" x14ac:dyDescent="0.3">
      <c r="B33" t="s">
        <v>25</v>
      </c>
      <c r="E33" s="22" t="s">
        <v>15</v>
      </c>
      <c r="F33" s="5">
        <v>178.83204886205471</v>
      </c>
      <c r="G33" s="5">
        <v>180.75904722201523</v>
      </c>
      <c r="H33" s="5">
        <v>182.66707014177152</v>
      </c>
      <c r="I33" s="5">
        <v>184.57028114362521</v>
      </c>
      <c r="J33" s="5">
        <v>186.46869001722436</v>
      </c>
      <c r="K33" s="5">
        <v>188.34713069246675</v>
      </c>
      <c r="L33" s="5">
        <v>189.71046097612972</v>
      </c>
      <c r="O33" s="11">
        <f t="shared" si="3"/>
        <v>9.5033258284128608E-3</v>
      </c>
    </row>
    <row r="34" spans="2:18" x14ac:dyDescent="0.3">
      <c r="B34" t="s">
        <v>26</v>
      </c>
      <c r="E34" s="22" t="s">
        <v>15</v>
      </c>
      <c r="F34" s="5">
        <v>269.00732424246604</v>
      </c>
      <c r="G34" s="5">
        <v>268.93154182940123</v>
      </c>
      <c r="H34" s="5">
        <v>269.32760034357113</v>
      </c>
      <c r="I34" s="5">
        <v>268.74471426820855</v>
      </c>
      <c r="J34" s="5">
        <v>269.64202144610829</v>
      </c>
      <c r="K34" s="5">
        <v>270.42657834380816</v>
      </c>
      <c r="L34" s="5">
        <v>271.26959838103716</v>
      </c>
      <c r="O34" s="11">
        <f t="shared" si="3"/>
        <v>1.7977817208822949E-3</v>
      </c>
    </row>
    <row r="35" spans="2:18" x14ac:dyDescent="0.3">
      <c r="B35" t="s">
        <v>27</v>
      </c>
      <c r="E35" s="22" t="s">
        <v>15</v>
      </c>
      <c r="F35" s="5">
        <v>272.15316271435501</v>
      </c>
      <c r="G35" s="5">
        <v>273.93344173497161</v>
      </c>
      <c r="H35" s="5">
        <v>275.47523103178906</v>
      </c>
      <c r="I35" s="5">
        <v>275.22580290596397</v>
      </c>
      <c r="J35" s="5">
        <v>276.75786955985126</v>
      </c>
      <c r="K35" s="5">
        <v>278.03260756445582</v>
      </c>
      <c r="L35" s="5">
        <v>279.69307015253941</v>
      </c>
      <c r="O35" s="11">
        <f t="shared" si="3"/>
        <v>3.8060007133015536E-3</v>
      </c>
    </row>
    <row r="36" spans="2:18" x14ac:dyDescent="0.3">
      <c r="B36" t="s">
        <v>28</v>
      </c>
      <c r="E36" s="22" t="s">
        <v>15</v>
      </c>
      <c r="F36" s="5">
        <v>275.92559007645099</v>
      </c>
      <c r="G36" s="5">
        <v>277.77553410971086</v>
      </c>
      <c r="H36" s="5">
        <v>279.62490621992947</v>
      </c>
      <c r="I36" s="5">
        <v>279.38469842063716</v>
      </c>
      <c r="J36" s="5">
        <v>281.27795759221908</v>
      </c>
      <c r="K36" s="5">
        <v>283.17258311093497</v>
      </c>
      <c r="L36" s="5">
        <v>285.2208352411028</v>
      </c>
      <c r="O36" s="11">
        <f t="shared" si="3"/>
        <v>4.9659537514291988E-3</v>
      </c>
    </row>
    <row r="37" spans="2:18" x14ac:dyDescent="0.3">
      <c r="B37" t="s">
        <v>29</v>
      </c>
      <c r="E37" s="22" t="s">
        <v>15</v>
      </c>
      <c r="F37" s="5">
        <v>336.80816739665408</v>
      </c>
      <c r="G37" s="5">
        <v>337.76609997632443</v>
      </c>
      <c r="H37" s="5">
        <v>338.61594129576491</v>
      </c>
      <c r="I37" s="5">
        <v>339.42558662284785</v>
      </c>
      <c r="J37" s="5">
        <v>340.26360932586761</v>
      </c>
      <c r="K37" s="5">
        <v>341.00167183667509</v>
      </c>
      <c r="L37" s="5">
        <v>341.38707981078608</v>
      </c>
      <c r="O37" s="11">
        <f t="shared" si="3"/>
        <v>2.0396814057820362E-3</v>
      </c>
    </row>
    <row r="38" spans="2:18" x14ac:dyDescent="0.3">
      <c r="B38" t="s">
        <v>30</v>
      </c>
      <c r="E38" s="22" t="s">
        <v>15</v>
      </c>
      <c r="F38" s="5">
        <v>296.05132961518109</v>
      </c>
      <c r="G38" s="5">
        <v>297.51954707684649</v>
      </c>
      <c r="H38" s="5">
        <v>298.98973065035761</v>
      </c>
      <c r="I38" s="5">
        <v>298.25510907115</v>
      </c>
      <c r="J38" s="5">
        <v>299.71349345439569</v>
      </c>
      <c r="K38" s="5">
        <v>301.17415623018405</v>
      </c>
      <c r="L38" s="5">
        <v>302.51157760602752</v>
      </c>
      <c r="O38" s="11">
        <f t="shared" si="3"/>
        <v>2.9318702190711337E-3</v>
      </c>
    </row>
    <row r="39" spans="2:18" x14ac:dyDescent="0.3">
      <c r="B39" s="13" t="s">
        <v>31</v>
      </c>
      <c r="C39" s="13"/>
      <c r="D39" s="13"/>
      <c r="E39" s="13" t="s">
        <v>15</v>
      </c>
      <c r="F39" s="13">
        <f t="shared" ref="F39:L39" si="4">+SUMPRODUCT(F21:F27,F32:F38)/F28</f>
        <v>221.90816447100175</v>
      </c>
      <c r="G39" s="13">
        <f t="shared" si="4"/>
        <v>224.00424335982757</v>
      </c>
      <c r="H39" s="13">
        <f t="shared" si="4"/>
        <v>226.06042554971222</v>
      </c>
      <c r="I39" s="13">
        <f t="shared" si="4"/>
        <v>227.60431138466018</v>
      </c>
      <c r="J39" s="13">
        <f t="shared" si="4"/>
        <v>229.46270334935986</v>
      </c>
      <c r="K39" s="13">
        <f t="shared" si="4"/>
        <v>231.24917521709415</v>
      </c>
      <c r="L39" s="13">
        <f t="shared" si="4"/>
        <v>232.80680110442563</v>
      </c>
      <c r="O39" s="16">
        <f t="shared" si="3"/>
        <v>7.3787388613883688E-3</v>
      </c>
    </row>
    <row r="42" spans="2:18" ht="14.5" x14ac:dyDescent="0.3">
      <c r="B42" s="10" t="s">
        <v>19</v>
      </c>
      <c r="C42" s="10"/>
      <c r="D42" s="10"/>
      <c r="E42" s="10"/>
      <c r="F42" s="10"/>
      <c r="G42" s="10"/>
      <c r="H42" s="10"/>
      <c r="I42" s="10"/>
      <c r="J42" s="10"/>
      <c r="K42" s="10"/>
      <c r="L42" s="10"/>
      <c r="M42" s="10"/>
      <c r="N42" s="10"/>
      <c r="O42" s="10"/>
      <c r="P42" s="10"/>
      <c r="Q42" s="10"/>
      <c r="R42" s="10"/>
    </row>
    <row r="43" spans="2:18" x14ac:dyDescent="0.3">
      <c r="B43" t="s">
        <v>24</v>
      </c>
      <c r="E43" s="22" t="s">
        <v>20</v>
      </c>
      <c r="F43" s="17">
        <v>0.76192212591897757</v>
      </c>
      <c r="G43" s="17">
        <v>0.76391364271163764</v>
      </c>
      <c r="H43" s="17">
        <v>0.76590515950429661</v>
      </c>
      <c r="I43" s="17">
        <v>0.76789667629695635</v>
      </c>
      <c r="J43" s="17">
        <v>0.76988819308961587</v>
      </c>
      <c r="K43" s="17">
        <v>0.77187970988227583</v>
      </c>
      <c r="L43" s="17">
        <v>0.77387122667493502</v>
      </c>
    </row>
    <row r="44" spans="2:18" x14ac:dyDescent="0.3">
      <c r="B44" t="s">
        <v>25</v>
      </c>
      <c r="E44" s="22" t="s">
        <v>20</v>
      </c>
      <c r="F44" s="17">
        <v>0.76938329814803708</v>
      </c>
      <c r="G44" s="17">
        <v>0.77137481494069715</v>
      </c>
      <c r="H44" s="17">
        <v>0.77336633173335634</v>
      </c>
      <c r="I44" s="17">
        <v>0.77535784852601619</v>
      </c>
      <c r="J44" s="17">
        <v>0.7773493653186756</v>
      </c>
      <c r="K44" s="17">
        <v>0.77934088211133545</v>
      </c>
      <c r="L44" s="17">
        <v>0.78133239890399453</v>
      </c>
    </row>
    <row r="45" spans="2:18" x14ac:dyDescent="0.3">
      <c r="B45" t="s">
        <v>26</v>
      </c>
      <c r="E45" s="22" t="s">
        <v>20</v>
      </c>
      <c r="F45" s="17">
        <v>0.83526320178176261</v>
      </c>
      <c r="G45" s="17">
        <v>0.83725471857442268</v>
      </c>
      <c r="H45" s="17">
        <v>0.83924623536708198</v>
      </c>
      <c r="I45" s="17">
        <v>0.84123775215974161</v>
      </c>
      <c r="J45" s="17">
        <v>0.84322926895240113</v>
      </c>
      <c r="K45" s="17">
        <v>0.84522078574506043</v>
      </c>
      <c r="L45" s="17">
        <v>0.84621654414139036</v>
      </c>
    </row>
    <row r="46" spans="2:18" x14ac:dyDescent="0.3">
      <c r="B46" t="s">
        <v>27</v>
      </c>
      <c r="E46" s="22" t="s">
        <v>20</v>
      </c>
      <c r="F46" s="17">
        <v>0.8237659149869242</v>
      </c>
      <c r="G46" s="17">
        <v>0.82575743177958416</v>
      </c>
      <c r="H46" s="17">
        <v>0.82774894857224346</v>
      </c>
      <c r="I46" s="17">
        <v>0.82974046536490287</v>
      </c>
      <c r="J46" s="17">
        <v>0.8317319821575625</v>
      </c>
      <c r="K46" s="17">
        <v>0.83372349895022235</v>
      </c>
      <c r="L46" s="17">
        <v>0.83471925734655184</v>
      </c>
    </row>
    <row r="47" spans="2:18" x14ac:dyDescent="0.3">
      <c r="B47" t="s">
        <v>28</v>
      </c>
      <c r="E47" s="22" t="s">
        <v>20</v>
      </c>
      <c r="F47" s="17">
        <v>0.87615459309952359</v>
      </c>
      <c r="G47" s="17">
        <v>0.87814610989218334</v>
      </c>
      <c r="H47" s="17">
        <v>0.88013762668484263</v>
      </c>
      <c r="I47" s="17">
        <v>0.88212914347750249</v>
      </c>
      <c r="J47" s="17">
        <v>0.88412066027016201</v>
      </c>
      <c r="K47" s="17">
        <v>0.88611217706282164</v>
      </c>
      <c r="L47" s="17">
        <v>0.88670963210061937</v>
      </c>
    </row>
    <row r="48" spans="2:18" x14ac:dyDescent="0.3">
      <c r="B48" t="s">
        <v>29</v>
      </c>
      <c r="E48" s="22" t="s">
        <v>20</v>
      </c>
      <c r="F48" s="17">
        <v>0.82650575412126148</v>
      </c>
      <c r="G48" s="17">
        <v>0.82849727091392145</v>
      </c>
      <c r="H48" s="17">
        <v>0.83048878770658052</v>
      </c>
      <c r="I48" s="17">
        <v>0.83248030449924049</v>
      </c>
      <c r="J48" s="17">
        <v>0.8344718212918999</v>
      </c>
      <c r="K48" s="17">
        <v>0.83646333808455964</v>
      </c>
      <c r="L48" s="17">
        <v>0.83745909648088923</v>
      </c>
    </row>
    <row r="49" spans="1:18" x14ac:dyDescent="0.3">
      <c r="B49" t="s">
        <v>30</v>
      </c>
      <c r="E49" s="22" t="s">
        <v>20</v>
      </c>
      <c r="F49" s="17">
        <v>0.85562058228515225</v>
      </c>
      <c r="G49" s="17">
        <v>0.85761209907781222</v>
      </c>
      <c r="H49" s="17">
        <v>0.85960361587047152</v>
      </c>
      <c r="I49" s="17">
        <v>0.86159513266313115</v>
      </c>
      <c r="J49" s="17">
        <v>0.86358664945579056</v>
      </c>
      <c r="K49" s="17">
        <v>0.86557816624845041</v>
      </c>
      <c r="L49" s="17">
        <v>0.86617562128624803</v>
      </c>
    </row>
    <row r="50" spans="1:18" x14ac:dyDescent="0.3">
      <c r="B50" s="13" t="s">
        <v>31</v>
      </c>
      <c r="C50" s="13"/>
      <c r="D50" s="13"/>
      <c r="E50" s="13" t="s">
        <v>20</v>
      </c>
      <c r="F50" s="16">
        <f t="shared" ref="F50:L50" si="5">F61*1000000/(F17*F39)</f>
        <v>0.8032536895955017</v>
      </c>
      <c r="G50" s="16">
        <f t="shared" si="5"/>
        <v>0.80546230894409676</v>
      </c>
      <c r="H50" s="16">
        <f t="shared" si="5"/>
        <v>0.80767350169615537</v>
      </c>
      <c r="I50" s="16">
        <f t="shared" si="5"/>
        <v>0.80984880743105825</v>
      </c>
      <c r="J50" s="16">
        <f t="shared" si="5"/>
        <v>0.81188439773215537</v>
      </c>
      <c r="K50" s="16">
        <f t="shared" si="5"/>
        <v>0.81391364401632371</v>
      </c>
      <c r="L50" s="16">
        <f t="shared" si="5"/>
        <v>0.81540516298866705</v>
      </c>
    </row>
    <row r="53" spans="1:18" ht="14.5" x14ac:dyDescent="0.3">
      <c r="B53" s="10" t="s">
        <v>21</v>
      </c>
      <c r="C53" s="10"/>
      <c r="D53" s="10"/>
      <c r="E53" s="10"/>
      <c r="F53" s="10"/>
      <c r="G53" s="10"/>
      <c r="H53" s="10"/>
      <c r="I53" s="10"/>
      <c r="J53" s="10"/>
      <c r="K53" s="10"/>
      <c r="L53" s="10"/>
      <c r="M53" s="10"/>
      <c r="N53" s="10"/>
      <c r="O53" s="10"/>
      <c r="P53" s="10"/>
      <c r="Q53" s="10"/>
      <c r="R53" s="10"/>
    </row>
    <row r="54" spans="1:18" x14ac:dyDescent="0.3">
      <c r="B54" t="s">
        <v>24</v>
      </c>
      <c r="E54" s="22" t="s">
        <v>22</v>
      </c>
      <c r="F54" s="18">
        <f t="shared" ref="F54:L60" si="6">+F43*F32*F21/1000</f>
        <v>4.5695253683156158</v>
      </c>
      <c r="G54" s="18">
        <f t="shared" si="6"/>
        <v>4.5823007960377424</v>
      </c>
      <c r="H54" s="18">
        <f>+H43*H32*H21/1000</f>
        <v>4.6036749176876439</v>
      </c>
      <c r="I54" s="18">
        <f t="shared" si="6"/>
        <v>4.6382543558442269</v>
      </c>
      <c r="J54" s="18">
        <f t="shared" si="6"/>
        <v>4.6817234333739624</v>
      </c>
      <c r="K54" s="18">
        <f t="shared" si="6"/>
        <v>4.7300611229826943</v>
      </c>
      <c r="L54" s="18">
        <f t="shared" si="6"/>
        <v>4.7359868699330478</v>
      </c>
      <c r="O54" s="11">
        <f t="shared" ref="O54:O61" si="7">+RATE(4,,-H54,L54)</f>
        <v>7.1089609144624902E-3</v>
      </c>
    </row>
    <row r="55" spans="1:18" x14ac:dyDescent="0.3">
      <c r="B55" t="s">
        <v>25</v>
      </c>
      <c r="E55" s="22" t="s">
        <v>22</v>
      </c>
      <c r="F55" s="18">
        <f t="shared" si="6"/>
        <v>34.018530899789297</v>
      </c>
      <c r="G55" s="18">
        <f t="shared" si="6"/>
        <v>34.363367639266222</v>
      </c>
      <c r="H55" s="18">
        <f t="shared" si="6"/>
        <v>34.687372464299358</v>
      </c>
      <c r="I55" s="18">
        <f t="shared" si="6"/>
        <v>34.924093101001127</v>
      </c>
      <c r="J55" s="18">
        <f t="shared" si="6"/>
        <v>35.302904656777763</v>
      </c>
      <c r="K55" s="18">
        <f t="shared" si="6"/>
        <v>35.672999002279091</v>
      </c>
      <c r="L55" s="18">
        <f t="shared" si="6"/>
        <v>35.981146123728571</v>
      </c>
      <c r="O55" s="11">
        <f t="shared" si="7"/>
        <v>9.1968756612868571E-3</v>
      </c>
    </row>
    <row r="56" spans="1:18" x14ac:dyDescent="0.3">
      <c r="B56" t="s">
        <v>26</v>
      </c>
      <c r="E56" s="22" t="s">
        <v>22</v>
      </c>
      <c r="F56" s="18">
        <f t="shared" si="6"/>
        <v>3.4335310179049561</v>
      </c>
      <c r="G56" s="18">
        <f t="shared" si="6"/>
        <v>3.4753930316234292</v>
      </c>
      <c r="H56" s="18">
        <f t="shared" si="6"/>
        <v>3.5215933970161659</v>
      </c>
      <c r="I56" s="18">
        <f t="shared" si="6"/>
        <v>3.6186383509006035</v>
      </c>
      <c r="J56" s="18">
        <f t="shared" si="6"/>
        <v>3.677360173183728</v>
      </c>
      <c r="K56" s="18">
        <f t="shared" si="6"/>
        <v>3.7355147730144034</v>
      </c>
      <c r="L56" s="18">
        <f t="shared" si="6"/>
        <v>3.7810098629614486</v>
      </c>
      <c r="O56" s="11">
        <f t="shared" si="7"/>
        <v>1.7928209140131827E-2</v>
      </c>
    </row>
    <row r="57" spans="1:18" x14ac:dyDescent="0.3">
      <c r="B57" t="s">
        <v>27</v>
      </c>
      <c r="E57" s="22" t="s">
        <v>22</v>
      </c>
      <c r="F57" s="18">
        <f t="shared" si="6"/>
        <v>20.347898975240057</v>
      </c>
      <c r="G57" s="18">
        <f t="shared" si="6"/>
        <v>20.395052674954684</v>
      </c>
      <c r="H57" s="18">
        <f t="shared" si="6"/>
        <v>20.424822887042573</v>
      </c>
      <c r="I57" s="18">
        <f t="shared" si="6"/>
        <v>20.299208560696293</v>
      </c>
      <c r="J57" s="18">
        <f t="shared" si="6"/>
        <v>20.42630847097638</v>
      </c>
      <c r="K57" s="18">
        <f t="shared" si="6"/>
        <v>20.536514818190177</v>
      </c>
      <c r="L57" s="18">
        <f t="shared" si="6"/>
        <v>20.665595331665898</v>
      </c>
      <c r="O57" s="11">
        <f t="shared" si="7"/>
        <v>2.9341178543688005E-3</v>
      </c>
    </row>
    <row r="58" spans="1:18" x14ac:dyDescent="0.3">
      <c r="B58" t="s">
        <v>28</v>
      </c>
      <c r="E58" s="22" t="s">
        <v>22</v>
      </c>
      <c r="F58" s="18">
        <f t="shared" si="6"/>
        <v>2.167609178476285</v>
      </c>
      <c r="G58" s="18">
        <f t="shared" si="6"/>
        <v>2.1822653958440332</v>
      </c>
      <c r="H58" s="18">
        <f t="shared" si="6"/>
        <v>2.1982246016432296</v>
      </c>
      <c r="I58" s="18">
        <f t="shared" si="6"/>
        <v>2.2054252176894482</v>
      </c>
      <c r="J58" s="18">
        <f t="shared" si="6"/>
        <v>2.2278849409585368</v>
      </c>
      <c r="K58" s="18">
        <f t="shared" si="6"/>
        <v>2.2489896650888377</v>
      </c>
      <c r="L58" s="18">
        <f t="shared" si="6"/>
        <v>2.269479638762181</v>
      </c>
      <c r="O58" s="11">
        <f t="shared" si="7"/>
        <v>8.0070200608600619E-3</v>
      </c>
    </row>
    <row r="59" spans="1:18" x14ac:dyDescent="0.3">
      <c r="B59" t="s">
        <v>29</v>
      </c>
      <c r="E59" s="22" t="s">
        <v>22</v>
      </c>
      <c r="F59" s="18">
        <f t="shared" si="6"/>
        <v>8.8102895103101311</v>
      </c>
      <c r="G59" s="18">
        <f t="shared" si="6"/>
        <v>8.9066595662375985</v>
      </c>
      <c r="H59" s="18">
        <f t="shared" si="6"/>
        <v>9.0135831063338294</v>
      </c>
      <c r="I59" s="18">
        <f t="shared" si="6"/>
        <v>9.2259900413529792</v>
      </c>
      <c r="J59" s="18">
        <f t="shared" si="6"/>
        <v>9.3256634175626658</v>
      </c>
      <c r="K59" s="18">
        <f t="shared" si="6"/>
        <v>9.4280345379106052</v>
      </c>
      <c r="L59" s="18">
        <f t="shared" si="6"/>
        <v>9.5175497707323355</v>
      </c>
      <c r="O59" s="11">
        <f t="shared" si="7"/>
        <v>1.3694108242158146E-2</v>
      </c>
    </row>
    <row r="60" spans="1:18" x14ac:dyDescent="0.3">
      <c r="B60" t="s">
        <v>30</v>
      </c>
      <c r="E60" s="22" t="s">
        <v>22</v>
      </c>
      <c r="F60" s="18">
        <f t="shared" si="6"/>
        <v>11.094123275327522</v>
      </c>
      <c r="G60" s="18">
        <f t="shared" si="6"/>
        <v>11.614817323177359</v>
      </c>
      <c r="H60" s="18">
        <f t="shared" si="6"/>
        <v>12.139437998144137</v>
      </c>
      <c r="I60" s="18">
        <f t="shared" si="6"/>
        <v>12.550629319548531</v>
      </c>
      <c r="J60" s="18">
        <f t="shared" si="6"/>
        <v>12.781002773075857</v>
      </c>
      <c r="K60" s="18">
        <f t="shared" si="6"/>
        <v>13.006972838441841</v>
      </c>
      <c r="L60" s="18">
        <f t="shared" si="6"/>
        <v>13.209877918563139</v>
      </c>
      <c r="O60" s="11">
        <f t="shared" si="7"/>
        <v>2.1351087554136713E-2</v>
      </c>
    </row>
    <row r="61" spans="1:18" x14ac:dyDescent="0.3">
      <c r="A61" s="19">
        <v>0</v>
      </c>
      <c r="B61" s="13" t="s">
        <v>31</v>
      </c>
      <c r="C61" s="13"/>
      <c r="D61" s="13"/>
      <c r="E61" s="13" t="s">
        <v>22</v>
      </c>
      <c r="F61" s="20">
        <f t="shared" ref="F61:L61" si="8">SUM(F54:F60)</f>
        <v>84.441508225363862</v>
      </c>
      <c r="G61" s="20">
        <f t="shared" si="8"/>
        <v>85.519856427141065</v>
      </c>
      <c r="H61" s="20">
        <f t="shared" si="8"/>
        <v>86.588709372166932</v>
      </c>
      <c r="I61" s="20">
        <f t="shared" si="8"/>
        <v>87.4622389470332</v>
      </c>
      <c r="J61" s="20">
        <f t="shared" si="8"/>
        <v>88.422847865908878</v>
      </c>
      <c r="K61" s="20">
        <f t="shared" si="8"/>
        <v>89.359086757907662</v>
      </c>
      <c r="L61" s="20">
        <f t="shared" si="8"/>
        <v>90.160645516346605</v>
      </c>
      <c r="O61" s="16">
        <f t="shared" si="7"/>
        <v>1.0157136829073706E-2</v>
      </c>
    </row>
    <row r="62" spans="1:18" x14ac:dyDescent="0.3">
      <c r="F62" s="19"/>
      <c r="G62" s="19"/>
      <c r="H62" s="19"/>
      <c r="I62" s="19"/>
      <c r="J62" s="19"/>
      <c r="K62" s="19"/>
      <c r="L62" s="19"/>
    </row>
    <row r="65" spans="2:18" ht="17" x14ac:dyDescent="0.3">
      <c r="B65" s="3" t="s">
        <v>23</v>
      </c>
      <c r="C65" s="3"/>
      <c r="D65" s="3"/>
      <c r="E65" s="3"/>
      <c r="F65" s="3"/>
      <c r="G65" s="3"/>
      <c r="H65" s="3"/>
      <c r="I65" s="3"/>
      <c r="J65" s="3"/>
      <c r="K65" s="3"/>
      <c r="L65" s="3"/>
      <c r="M65" s="3"/>
      <c r="N65" s="3"/>
      <c r="O65" s="3"/>
      <c r="P65" s="3"/>
      <c r="Q65" s="3"/>
      <c r="R65" s="3"/>
    </row>
  </sheetData>
  <sheetProtection algorithmName="SHA-512" hashValue="3NfHpedP3JtEWHaKtLTC1Lb9mE9wSfBuovJLj9F/UVw0ROUihjatrsMr8PJ0yHP4IAkvyQMlsIgPdYt2y3hcIw==" saltValue="v5ngH7hQaFP+C6l4paLkVw==" spinCount="100000" sheet="1" objects="1" scenarios="1" formatCells="0" formatColumns="0" formatRows="0"/>
  <protectedRanges>
    <protectedRange algorithmName="SHA-512" hashValue="/dhtX4HShB3gfTJCsRkR7goOwPGz2kFrRVPoZ5OXALwo74Qe88UwH0IqTanIbFmSMSZjw3+h6CfxZMlrGEMcbQ==" saltValue="N7IXF/J57cYyqPb2ut7ntw==" spinCount="100000" sqref="F17:L50" name="Range1"/>
  </protectedRanges>
  <pageMargins left="0.70866141732283472" right="0.70866141732283472" top="0.74803149606299213" bottom="0.74803149606299213" header="0.31496062992125984" footer="0.31496062992125984"/>
  <pageSetup paperSize="9" scale="57" orientation="portrait" r:id="rId1"/>
  <headerFooter>
    <oddHeader xml:space="preserve">&amp;C&amp;"Calibri"&amp;8&amp;K000000 OFFICIAL - Public. This information has been cleared for unrestricted distribution. &amp;1#_x000D_&amp;"Aptos"&amp;10&amp;K161B21Page &amp;P&amp;R&amp;G
</oddHeader>
    <oddFooter>&amp;LPrinted on &amp;D at &amp;T&amp;C_x000D_&amp;1#&amp;"Calibri"&amp;8&amp;K000000 OFFICIAL - Public&amp;RPage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065-670B-4A3B-AFEB-8339D045698B}">
  <sheetPr>
    <tabColor theme="8" tint="0.79998168889431442"/>
    <pageSetUpPr fitToPage="1"/>
  </sheetPr>
  <dimension ref="A2:R65"/>
  <sheetViews>
    <sheetView showGridLines="0" topLeftCell="A27" zoomScale="70" zoomScaleNormal="70" workbookViewId="0">
      <selection activeCell="E54" activeCellId="4" sqref="E17 E21:E27 E32:E38 E43:E49 E54:E60"/>
    </sheetView>
  </sheetViews>
  <sheetFormatPr defaultColWidth="9.1796875" defaultRowHeight="13" x14ac:dyDescent="0.3"/>
  <cols>
    <col min="1" max="1" width="5" customWidth="1"/>
    <col min="2" max="2" width="24" customWidth="1"/>
    <col min="3" max="5" width="9.1796875" customWidth="1"/>
    <col min="6" max="12" width="13.1796875" customWidth="1"/>
    <col min="13" max="14" width="9.1796875" customWidth="1"/>
    <col min="15" max="15" width="12.7265625" customWidth="1"/>
    <col min="16" max="18" width="9.1796875" customWidth="1"/>
  </cols>
  <sheetData>
    <row r="2" spans="2:18" ht="17" x14ac:dyDescent="0.3">
      <c r="B2" s="3" t="s">
        <v>0</v>
      </c>
      <c r="C2" s="3"/>
      <c r="D2" s="3"/>
      <c r="E2" s="3"/>
      <c r="F2" s="3"/>
      <c r="G2" s="3"/>
      <c r="H2" s="3"/>
      <c r="I2" s="3"/>
      <c r="J2" s="3"/>
      <c r="K2" s="3"/>
      <c r="L2" s="3"/>
      <c r="M2" s="3"/>
      <c r="N2" s="3"/>
      <c r="O2" s="3"/>
      <c r="P2" s="3"/>
      <c r="Q2" s="3"/>
      <c r="R2" s="3"/>
    </row>
    <row r="3" spans="2:18" ht="17" x14ac:dyDescent="0.3">
      <c r="B3" s="3" t="s">
        <v>1</v>
      </c>
      <c r="C3" s="3"/>
      <c r="D3" s="3"/>
      <c r="E3" s="3"/>
      <c r="F3" s="3"/>
      <c r="G3" s="3"/>
      <c r="H3" s="3"/>
      <c r="I3" s="3"/>
      <c r="J3" s="3"/>
      <c r="K3" s="3"/>
      <c r="L3" s="3"/>
      <c r="M3" s="3"/>
      <c r="N3" s="3"/>
      <c r="O3" s="3"/>
      <c r="P3" s="3"/>
      <c r="Q3" s="3"/>
      <c r="R3" s="3"/>
    </row>
    <row r="4" spans="2:18" ht="17" x14ac:dyDescent="0.3">
      <c r="B4" s="3" t="s">
        <v>4</v>
      </c>
      <c r="C4" s="3"/>
      <c r="D4" s="3"/>
      <c r="E4" s="3"/>
      <c r="F4" s="3"/>
      <c r="G4" s="3"/>
      <c r="H4" s="3"/>
      <c r="I4" s="3"/>
      <c r="J4" s="3"/>
      <c r="K4" s="3"/>
      <c r="L4" s="3"/>
      <c r="M4" s="3"/>
      <c r="N4" s="3"/>
      <c r="O4" s="3"/>
      <c r="P4" s="3"/>
      <c r="Q4" s="3"/>
      <c r="R4" s="3"/>
    </row>
    <row r="6" spans="2:18" ht="17" x14ac:dyDescent="0.3">
      <c r="B6" s="3" t="s">
        <v>5</v>
      </c>
      <c r="C6" s="3"/>
      <c r="D6" s="3"/>
      <c r="E6" s="3"/>
      <c r="F6" s="3"/>
      <c r="G6" s="3"/>
      <c r="H6" s="3"/>
      <c r="I6" s="3"/>
      <c r="J6" s="3"/>
      <c r="K6" s="3"/>
      <c r="L6" s="3"/>
      <c r="M6" s="3"/>
      <c r="N6" s="3"/>
      <c r="O6" s="3"/>
      <c r="P6" s="3"/>
      <c r="Q6" s="3"/>
      <c r="R6" s="3"/>
    </row>
    <row r="8" spans="2:18" ht="16" x14ac:dyDescent="0.3">
      <c r="B8" s="4" t="s">
        <v>6</v>
      </c>
      <c r="C8" s="4"/>
      <c r="D8" s="4"/>
      <c r="E8" s="4"/>
      <c r="F8" s="4"/>
      <c r="G8" s="4"/>
      <c r="H8" s="4"/>
      <c r="I8" s="4"/>
      <c r="J8" s="4"/>
      <c r="K8" s="4"/>
      <c r="L8" s="4"/>
      <c r="M8" s="4"/>
      <c r="N8" s="4"/>
      <c r="O8" s="4"/>
      <c r="P8" s="4"/>
      <c r="Q8" s="4"/>
      <c r="R8" s="4"/>
    </row>
    <row r="10" spans="2:18" x14ac:dyDescent="0.3">
      <c r="F10" s="5" t="s">
        <v>7</v>
      </c>
    </row>
    <row r="11" spans="2:18" x14ac:dyDescent="0.3">
      <c r="F11" s="6" t="s">
        <v>8</v>
      </c>
    </row>
    <row r="12" spans="2:18" x14ac:dyDescent="0.3">
      <c r="O12" s="7" t="s">
        <v>9</v>
      </c>
    </row>
    <row r="13" spans="2:18" s="2" customFormat="1" ht="16" x14ac:dyDescent="0.3">
      <c r="B13" s="8" t="s">
        <v>10</v>
      </c>
      <c r="C13" s="8"/>
      <c r="D13" s="8"/>
      <c r="E13" s="8"/>
      <c r="F13" s="9"/>
      <c r="G13" s="9"/>
      <c r="H13" s="9" t="s">
        <v>11</v>
      </c>
      <c r="I13" s="9" t="s">
        <v>11</v>
      </c>
      <c r="J13" s="9" t="s">
        <v>11</v>
      </c>
      <c r="K13" s="9" t="s">
        <v>11</v>
      </c>
      <c r="L13" s="9" t="s">
        <v>11</v>
      </c>
      <c r="M13" s="9"/>
      <c r="N13" s="9"/>
      <c r="O13" s="9" t="s">
        <v>11</v>
      </c>
      <c r="P13" s="8"/>
      <c r="Q13" s="8"/>
      <c r="R13" s="8"/>
    </row>
    <row r="14" spans="2:18" s="2" customFormat="1" ht="16" x14ac:dyDescent="0.3">
      <c r="B14" s="8"/>
      <c r="C14" s="8"/>
      <c r="D14" s="8"/>
      <c r="E14" s="8"/>
      <c r="F14" s="9">
        <v>2025</v>
      </c>
      <c r="G14" s="9">
        <f>+F14+1</f>
        <v>2026</v>
      </c>
      <c r="H14" s="9">
        <f>G14+1</f>
        <v>2027</v>
      </c>
      <c r="I14" s="9">
        <f>H14+1</f>
        <v>2028</v>
      </c>
      <c r="J14" s="9">
        <f>I14+1</f>
        <v>2029</v>
      </c>
      <c r="K14" s="9">
        <f>J14+1</f>
        <v>2030</v>
      </c>
      <c r="L14" s="9">
        <f>K14+1</f>
        <v>2031</v>
      </c>
      <c r="M14" s="8"/>
      <c r="N14" s="8"/>
      <c r="O14" s="9" t="s">
        <v>12</v>
      </c>
      <c r="P14" s="8"/>
      <c r="Q14" s="8"/>
      <c r="R14" s="8"/>
    </row>
    <row r="16" spans="2:18" ht="14.5" x14ac:dyDescent="0.3">
      <c r="B16" s="10" t="s">
        <v>13</v>
      </c>
      <c r="C16" s="10"/>
      <c r="D16" s="10"/>
      <c r="E16" s="10"/>
      <c r="F16" s="10"/>
      <c r="G16" s="10"/>
      <c r="H16" s="10"/>
      <c r="I16" s="10"/>
      <c r="J16" s="10"/>
      <c r="K16" s="10"/>
      <c r="L16" s="10"/>
      <c r="M16" s="10"/>
      <c r="N16" s="10"/>
      <c r="O16" s="10"/>
      <c r="P16" s="10"/>
      <c r="Q16" s="10"/>
      <c r="R16" s="10"/>
    </row>
    <row r="17" spans="2:18" x14ac:dyDescent="0.3">
      <c r="B17" t="s">
        <v>14</v>
      </c>
      <c r="E17" s="22" t="s">
        <v>15</v>
      </c>
      <c r="F17" s="5">
        <f t="shared" ref="F17:L17" si="0">F28*1000</f>
        <v>473729</v>
      </c>
      <c r="G17" s="5">
        <f t="shared" si="0"/>
        <v>473990.19676031225</v>
      </c>
      <c r="H17" s="5">
        <f t="shared" si="0"/>
        <v>474251.39352062432</v>
      </c>
      <c r="I17" s="5">
        <f t="shared" si="0"/>
        <v>474512.59028093639</v>
      </c>
      <c r="J17" s="5">
        <f t="shared" si="0"/>
        <v>474773.78704124864</v>
      </c>
      <c r="K17" s="5">
        <f t="shared" si="0"/>
        <v>475034.98380156077</v>
      </c>
      <c r="L17" s="5">
        <f t="shared" si="0"/>
        <v>475296.1805618729</v>
      </c>
      <c r="O17" s="11">
        <f>+RATE(4,,-H17,L17)</f>
        <v>5.503015009972116E-4</v>
      </c>
    </row>
    <row r="20" spans="2:18" ht="14.5" x14ac:dyDescent="0.3">
      <c r="B20" s="10" t="s">
        <v>16</v>
      </c>
      <c r="C20" s="10"/>
      <c r="D20" s="10"/>
      <c r="E20" s="10"/>
      <c r="F20" s="10"/>
      <c r="G20" s="10"/>
      <c r="H20" s="10"/>
      <c r="I20" s="10"/>
      <c r="J20" s="10"/>
      <c r="K20" s="10"/>
      <c r="L20" s="10"/>
      <c r="M20" s="10"/>
      <c r="N20" s="10"/>
      <c r="O20" s="10"/>
      <c r="P20" s="10"/>
      <c r="Q20" s="10"/>
      <c r="R20" s="10"/>
    </row>
    <row r="21" spans="2:18" x14ac:dyDescent="0.3">
      <c r="B21" t="s">
        <v>24</v>
      </c>
      <c r="E21" s="22" t="s">
        <v>17</v>
      </c>
      <c r="F21" s="12">
        <v>36.028972371136831</v>
      </c>
      <c r="G21" s="12">
        <v>35.810666938579161</v>
      </c>
      <c r="H21" s="12">
        <v>35.59236150602149</v>
      </c>
      <c r="I21" s="12">
        <v>35.374056073463819</v>
      </c>
      <c r="J21" s="12">
        <v>35.155750640906149</v>
      </c>
      <c r="K21" s="12">
        <v>34.937445208348478</v>
      </c>
      <c r="L21" s="12">
        <v>34.719139775790808</v>
      </c>
      <c r="O21" s="11">
        <f t="shared" ref="O21:O28" si="1">+RATE(4,,-H21,L21)</f>
        <v>-6.1907421384810946E-3</v>
      </c>
    </row>
    <row r="22" spans="2:18" x14ac:dyDescent="0.3">
      <c r="B22" t="s">
        <v>25</v>
      </c>
      <c r="E22" s="22" t="s">
        <v>17</v>
      </c>
      <c r="F22" s="12">
        <v>247.24496029188319</v>
      </c>
      <c r="G22" s="12">
        <v>246.42860014113967</v>
      </c>
      <c r="H22" s="12">
        <v>245.61223999039615</v>
      </c>
      <c r="I22" s="12">
        <v>244.79587983965263</v>
      </c>
      <c r="J22" s="12">
        <v>243.97951968890911</v>
      </c>
      <c r="K22" s="12">
        <v>243.16315953816559</v>
      </c>
      <c r="L22" s="12">
        <v>242.34679938742207</v>
      </c>
      <c r="O22" s="11">
        <f t="shared" si="1"/>
        <v>-3.3404772725629107E-3</v>
      </c>
    </row>
    <row r="23" spans="2:18" x14ac:dyDescent="0.3">
      <c r="B23" t="s">
        <v>26</v>
      </c>
      <c r="E23" s="22" t="s">
        <v>17</v>
      </c>
      <c r="F23" s="12">
        <v>15.281061437178538</v>
      </c>
      <c r="G23" s="12">
        <v>15.527657336653451</v>
      </c>
      <c r="H23" s="12">
        <v>15.774253236128365</v>
      </c>
      <c r="I23" s="12">
        <v>16.020849135603278</v>
      </c>
      <c r="J23" s="12">
        <v>16.267445035078193</v>
      </c>
      <c r="K23" s="12">
        <v>16.514040934553108</v>
      </c>
      <c r="L23" s="12">
        <v>16.760636834028023</v>
      </c>
      <c r="O23" s="11">
        <f t="shared" si="1"/>
        <v>1.5279054938267773E-2</v>
      </c>
    </row>
    <row r="24" spans="2:18" x14ac:dyDescent="0.3">
      <c r="B24" t="s">
        <v>27</v>
      </c>
      <c r="E24" s="22" t="s">
        <v>17</v>
      </c>
      <c r="F24" s="12">
        <v>90.761647156894355</v>
      </c>
      <c r="G24" s="12">
        <v>91.04986027730456</v>
      </c>
      <c r="H24" s="12">
        <v>91.338073397714766</v>
      </c>
      <c r="I24" s="12">
        <v>91.626286518124971</v>
      </c>
      <c r="J24" s="12">
        <v>91.914499638535176</v>
      </c>
      <c r="K24" s="12">
        <v>92.202712758945381</v>
      </c>
      <c r="L24" s="12">
        <v>92.490925879355586</v>
      </c>
      <c r="O24" s="11">
        <f t="shared" si="1"/>
        <v>3.1406280277813999E-3</v>
      </c>
    </row>
    <row r="25" spans="2:18" x14ac:dyDescent="0.3">
      <c r="B25" t="s">
        <v>28</v>
      </c>
      <c r="E25" s="22" t="s">
        <v>17</v>
      </c>
      <c r="F25" s="12">
        <v>8.9661966411006961</v>
      </c>
      <c r="G25" s="12">
        <v>9.2093107562082928</v>
      </c>
      <c r="H25" s="12">
        <v>9.4524248713158894</v>
      </c>
      <c r="I25" s="12">
        <v>9.695538986423486</v>
      </c>
      <c r="J25" s="12">
        <v>9.9386531015310826</v>
      </c>
      <c r="K25" s="12">
        <v>10.181767216638679</v>
      </c>
      <c r="L25" s="12">
        <v>10.424881331746276</v>
      </c>
      <c r="O25" s="11">
        <f t="shared" si="1"/>
        <v>2.4783139474344788E-2</v>
      </c>
    </row>
    <row r="26" spans="2:18" x14ac:dyDescent="0.3">
      <c r="B26" t="s">
        <v>29</v>
      </c>
      <c r="E26" s="22" t="s">
        <v>17</v>
      </c>
      <c r="F26" s="12">
        <v>31.649123275594402</v>
      </c>
      <c r="G26" s="12">
        <v>31.90474392281493</v>
      </c>
      <c r="H26" s="12">
        <v>32.160364570035462</v>
      </c>
      <c r="I26" s="12">
        <v>32.415985217255994</v>
      </c>
      <c r="J26" s="12">
        <v>32.671605864476525</v>
      </c>
      <c r="K26" s="12">
        <v>32.927226511697057</v>
      </c>
      <c r="L26" s="12">
        <v>33.182847158917589</v>
      </c>
      <c r="O26" s="11">
        <f t="shared" si="1"/>
        <v>7.8552695551289253E-3</v>
      </c>
    </row>
    <row r="27" spans="2:18" x14ac:dyDescent="0.3">
      <c r="B27" t="s">
        <v>30</v>
      </c>
      <c r="E27" s="22" t="s">
        <v>17</v>
      </c>
      <c r="F27" s="12">
        <v>43.797038826212024</v>
      </c>
      <c r="G27" s="12">
        <v>44.05935738761211</v>
      </c>
      <c r="H27" s="12">
        <v>44.321675949012196</v>
      </c>
      <c r="I27" s="12">
        <v>44.583994510412282</v>
      </c>
      <c r="J27" s="12">
        <v>44.846313071812368</v>
      </c>
      <c r="K27" s="12">
        <v>45.108631633212454</v>
      </c>
      <c r="L27" s="12">
        <v>45.37095019461254</v>
      </c>
      <c r="O27" s="11">
        <f t="shared" si="1"/>
        <v>5.8666870574419173E-3</v>
      </c>
    </row>
    <row r="28" spans="2:18" x14ac:dyDescent="0.3">
      <c r="B28" s="13" t="s">
        <v>31</v>
      </c>
      <c r="C28" s="13"/>
      <c r="D28" s="13"/>
      <c r="E28" s="14" t="s">
        <v>17</v>
      </c>
      <c r="F28" s="15">
        <v>473.72899999999998</v>
      </c>
      <c r="G28" s="15">
        <v>473.99019676031224</v>
      </c>
      <c r="H28" s="15">
        <v>474.25139352062433</v>
      </c>
      <c r="I28" s="15">
        <v>474.51259028093637</v>
      </c>
      <c r="J28" s="15">
        <v>474.77378704124862</v>
      </c>
      <c r="K28" s="15">
        <v>475.03498380156077</v>
      </c>
      <c r="L28" s="15">
        <v>475.29618056187292</v>
      </c>
      <c r="O28" s="16">
        <f t="shared" si="1"/>
        <v>5.5030150539397125E-4</v>
      </c>
    </row>
    <row r="31" spans="2:18" ht="14.5" x14ac:dyDescent="0.3">
      <c r="B31" s="10" t="s">
        <v>18</v>
      </c>
      <c r="C31" s="10"/>
      <c r="D31" s="10"/>
      <c r="E31" s="10"/>
      <c r="F31" s="10"/>
      <c r="G31" s="10"/>
      <c r="H31" s="10"/>
      <c r="I31" s="10"/>
      <c r="J31" s="10"/>
      <c r="K31" s="10"/>
      <c r="L31" s="10"/>
      <c r="M31" s="10"/>
      <c r="N31" s="10"/>
      <c r="O31" s="10"/>
      <c r="P31" s="10"/>
      <c r="Q31" s="10"/>
      <c r="R31" s="10"/>
    </row>
    <row r="32" spans="2:18" x14ac:dyDescent="0.3">
      <c r="B32" t="s">
        <v>24</v>
      </c>
      <c r="E32" s="22" t="s">
        <v>15</v>
      </c>
      <c r="F32" s="5">
        <v>166.45951770611424</v>
      </c>
      <c r="G32" s="5">
        <v>168.45101405265382</v>
      </c>
      <c r="H32" s="5">
        <v>170.4425103991934</v>
      </c>
      <c r="I32" s="5">
        <v>172.43400674573297</v>
      </c>
      <c r="J32" s="5">
        <v>174.42550309227255</v>
      </c>
      <c r="K32" s="5">
        <v>176.41699943881213</v>
      </c>
      <c r="L32" s="5">
        <v>178.4084957853517</v>
      </c>
      <c r="O32" s="11">
        <f t="shared" ref="O32:O39" si="2">+RATE(4,,-H32,L32)</f>
        <v>1.1484896691391024E-2</v>
      </c>
    </row>
    <row r="33" spans="2:18" x14ac:dyDescent="0.3">
      <c r="B33" t="s">
        <v>25</v>
      </c>
      <c r="E33" s="22" t="s">
        <v>15</v>
      </c>
      <c r="F33" s="5">
        <v>178.83204886205471</v>
      </c>
      <c r="G33" s="5">
        <v>180.761538055698</v>
      </c>
      <c r="H33" s="5">
        <v>182.69102724934129</v>
      </c>
      <c r="I33" s="5">
        <v>184.62051644298458</v>
      </c>
      <c r="J33" s="5">
        <v>186.55000563662787</v>
      </c>
      <c r="K33" s="5">
        <v>188.47949483027116</v>
      </c>
      <c r="L33" s="5">
        <v>190.40898402391446</v>
      </c>
      <c r="O33" s="11">
        <f t="shared" si="2"/>
        <v>1.0398178197241134E-2</v>
      </c>
    </row>
    <row r="34" spans="2:18" x14ac:dyDescent="0.3">
      <c r="B34" t="s">
        <v>26</v>
      </c>
      <c r="E34" s="22" t="s">
        <v>15</v>
      </c>
      <c r="F34" s="5">
        <v>269.00732424246604</v>
      </c>
      <c r="G34" s="5">
        <v>269.88081537988739</v>
      </c>
      <c r="H34" s="5">
        <v>270.75430651730881</v>
      </c>
      <c r="I34" s="5">
        <v>271.62779765473022</v>
      </c>
      <c r="J34" s="5">
        <v>272.50128879215163</v>
      </c>
      <c r="K34" s="5">
        <v>273.37477992957304</v>
      </c>
      <c r="L34" s="5">
        <v>274.24827106699445</v>
      </c>
      <c r="O34" s="11">
        <f t="shared" si="2"/>
        <v>3.210643934124954E-3</v>
      </c>
    </row>
    <row r="35" spans="2:18" x14ac:dyDescent="0.3">
      <c r="B35" t="s">
        <v>27</v>
      </c>
      <c r="E35" s="22" t="s">
        <v>15</v>
      </c>
      <c r="F35" s="5">
        <v>272.15316271435501</v>
      </c>
      <c r="G35" s="5">
        <v>273.8726185847442</v>
      </c>
      <c r="H35" s="5">
        <v>275.5920744551334</v>
      </c>
      <c r="I35" s="5">
        <v>277.3115303255226</v>
      </c>
      <c r="J35" s="5">
        <v>279.03098619591179</v>
      </c>
      <c r="K35" s="5">
        <v>280.75044206630099</v>
      </c>
      <c r="L35" s="5">
        <v>282.46989793669019</v>
      </c>
      <c r="O35" s="11">
        <f t="shared" si="2"/>
        <v>6.1815794977514134E-3</v>
      </c>
    </row>
    <row r="36" spans="2:18" x14ac:dyDescent="0.3">
      <c r="B36" t="s">
        <v>28</v>
      </c>
      <c r="E36" s="22" t="s">
        <v>15</v>
      </c>
      <c r="F36" s="5">
        <v>275.92559007645099</v>
      </c>
      <c r="G36" s="5">
        <v>277.97069405084392</v>
      </c>
      <c r="H36" s="5">
        <v>280.01579802523685</v>
      </c>
      <c r="I36" s="5">
        <v>282.06090199962978</v>
      </c>
      <c r="J36" s="5">
        <v>284.10600597402271</v>
      </c>
      <c r="K36" s="5">
        <v>286.15110994841564</v>
      </c>
      <c r="L36" s="5">
        <v>288.19621392280857</v>
      </c>
      <c r="O36" s="11">
        <f t="shared" si="2"/>
        <v>7.2248550866955506E-3</v>
      </c>
    </row>
    <row r="37" spans="2:18" x14ac:dyDescent="0.3">
      <c r="B37" t="s">
        <v>29</v>
      </c>
      <c r="E37" s="22" t="s">
        <v>15</v>
      </c>
      <c r="F37" s="5">
        <v>336.80816739665408</v>
      </c>
      <c r="G37" s="5">
        <v>337.72535280551881</v>
      </c>
      <c r="H37" s="5">
        <v>338.64253821438353</v>
      </c>
      <c r="I37" s="5">
        <v>339.55972362324826</v>
      </c>
      <c r="J37" s="5">
        <v>340.47690903211299</v>
      </c>
      <c r="K37" s="5">
        <v>341.39409444097771</v>
      </c>
      <c r="L37" s="5">
        <v>342.31127984984244</v>
      </c>
      <c r="O37" s="11">
        <f t="shared" si="2"/>
        <v>2.697483332451582E-3</v>
      </c>
    </row>
    <row r="38" spans="2:18" x14ac:dyDescent="0.3">
      <c r="B38" t="s">
        <v>30</v>
      </c>
      <c r="E38" s="22" t="s">
        <v>15</v>
      </c>
      <c r="F38" s="5">
        <v>296.05132961518109</v>
      </c>
      <c r="G38" s="5">
        <v>297.53700271088996</v>
      </c>
      <c r="H38" s="5">
        <v>299.02267580659884</v>
      </c>
      <c r="I38" s="5">
        <v>300.50834890230772</v>
      </c>
      <c r="J38" s="5">
        <v>301.99402199801659</v>
      </c>
      <c r="K38" s="5">
        <v>303.47969509372547</v>
      </c>
      <c r="L38" s="5">
        <v>304.96536818943434</v>
      </c>
      <c r="O38" s="11">
        <f t="shared" si="2"/>
        <v>4.9318250905624021E-3</v>
      </c>
    </row>
    <row r="39" spans="2:18" x14ac:dyDescent="0.3">
      <c r="B39" s="13" t="s">
        <v>31</v>
      </c>
      <c r="C39" s="13"/>
      <c r="D39" s="13"/>
      <c r="E39" s="13" t="s">
        <v>15</v>
      </c>
      <c r="F39" s="13">
        <v>221.90816447100175</v>
      </c>
      <c r="G39" s="13">
        <v>223.94573914214752</v>
      </c>
      <c r="H39" s="13">
        <v>225.98032052071281</v>
      </c>
      <c r="I39" s="13">
        <v>228.011913549696</v>
      </c>
      <c r="J39" s="13">
        <v>230.04052316121778</v>
      </c>
      <c r="K39" s="13">
        <v>232.06615427655152</v>
      </c>
      <c r="L39" s="13">
        <v>234.08881180615242</v>
      </c>
      <c r="O39" s="16">
        <f t="shared" si="2"/>
        <v>8.8521159988212486E-3</v>
      </c>
    </row>
    <row r="42" spans="2:18" ht="14.5" x14ac:dyDescent="0.3">
      <c r="B42" s="10" t="s">
        <v>19</v>
      </c>
      <c r="C42" s="10"/>
      <c r="D42" s="10"/>
      <c r="E42" s="10"/>
      <c r="F42" s="10"/>
      <c r="G42" s="10"/>
      <c r="H42" s="10"/>
      <c r="I42" s="10"/>
      <c r="J42" s="10"/>
      <c r="K42" s="10"/>
      <c r="L42" s="10"/>
      <c r="M42" s="10"/>
      <c r="N42" s="10"/>
      <c r="O42" s="10"/>
      <c r="P42" s="10"/>
      <c r="Q42" s="10"/>
      <c r="R42" s="10"/>
    </row>
    <row r="43" spans="2:18" x14ac:dyDescent="0.3">
      <c r="B43" t="s">
        <v>24</v>
      </c>
      <c r="E43" s="22" t="s">
        <v>20</v>
      </c>
      <c r="F43" s="17">
        <v>0.76192212591897757</v>
      </c>
      <c r="G43" s="17">
        <v>0.7649136427116372</v>
      </c>
      <c r="H43" s="17">
        <v>0.76790515950429683</v>
      </c>
      <c r="I43" s="17">
        <v>0.77089667629695646</v>
      </c>
      <c r="J43" s="17">
        <v>0.77388819308961609</v>
      </c>
      <c r="K43" s="17">
        <v>0.77687970988227573</v>
      </c>
      <c r="L43" s="17">
        <v>0.77987122667493536</v>
      </c>
    </row>
    <row r="44" spans="2:18" x14ac:dyDescent="0.3">
      <c r="B44" t="s">
        <v>25</v>
      </c>
      <c r="E44" s="22" t="s">
        <v>20</v>
      </c>
      <c r="F44" s="17">
        <v>0.76938329814803708</v>
      </c>
      <c r="G44" s="17">
        <v>0.77337481494069671</v>
      </c>
      <c r="H44" s="17">
        <v>0.77736633173335634</v>
      </c>
      <c r="I44" s="17">
        <v>0.78135784852601597</v>
      </c>
      <c r="J44" s="17">
        <v>0.78534936531867561</v>
      </c>
      <c r="K44" s="17">
        <v>0.78934088211133524</v>
      </c>
      <c r="L44" s="17">
        <v>0.79333239890399487</v>
      </c>
    </row>
    <row r="45" spans="2:18" x14ac:dyDescent="0.3">
      <c r="B45" t="s">
        <v>26</v>
      </c>
      <c r="E45" s="22" t="s">
        <v>20</v>
      </c>
      <c r="F45" s="17">
        <v>0.83526320178176261</v>
      </c>
      <c r="G45" s="17">
        <v>0.83875683937625733</v>
      </c>
      <c r="H45" s="17">
        <v>0.84225047697075206</v>
      </c>
      <c r="I45" s="17">
        <v>0.84574411456524679</v>
      </c>
      <c r="J45" s="17">
        <v>0.84923775215974151</v>
      </c>
      <c r="K45" s="17">
        <v>0.85273138975423624</v>
      </c>
      <c r="L45" s="17">
        <v>0.85622502734873096</v>
      </c>
    </row>
    <row r="46" spans="2:18" x14ac:dyDescent="0.3">
      <c r="B46" t="s">
        <v>27</v>
      </c>
      <c r="E46" s="22" t="s">
        <v>20</v>
      </c>
      <c r="F46" s="17">
        <v>0.8237659149869242</v>
      </c>
      <c r="G46" s="17">
        <v>0.82725955258141892</v>
      </c>
      <c r="H46" s="17">
        <v>0.83075319017591365</v>
      </c>
      <c r="I46" s="17">
        <v>0.83424682777040837</v>
      </c>
      <c r="J46" s="17">
        <v>0.8377404653649031</v>
      </c>
      <c r="K46" s="17">
        <v>0.84123410295939782</v>
      </c>
      <c r="L46" s="17">
        <v>0.84472774055389255</v>
      </c>
    </row>
    <row r="47" spans="2:18" x14ac:dyDescent="0.3">
      <c r="B47" t="s">
        <v>28</v>
      </c>
      <c r="E47" s="22" t="s">
        <v>20</v>
      </c>
      <c r="F47" s="17">
        <v>0.87615459309952359</v>
      </c>
      <c r="G47" s="17">
        <v>0.87944907901475233</v>
      </c>
      <c r="H47" s="17">
        <v>0.88274356492998107</v>
      </c>
      <c r="I47" s="17">
        <v>0.88603805084520981</v>
      </c>
      <c r="J47" s="17">
        <v>0.88933253676043855</v>
      </c>
      <c r="K47" s="17">
        <v>0.89262702267566729</v>
      </c>
      <c r="L47" s="17">
        <v>0.89592150859089603</v>
      </c>
    </row>
    <row r="48" spans="2:18" x14ac:dyDescent="0.3">
      <c r="B48" t="s">
        <v>29</v>
      </c>
      <c r="E48" s="22" t="s">
        <v>20</v>
      </c>
      <c r="F48" s="17">
        <v>0.82650575412126148</v>
      </c>
      <c r="G48" s="17">
        <v>0.82999939171575621</v>
      </c>
      <c r="H48" s="17">
        <v>0.83349302931025093</v>
      </c>
      <c r="I48" s="17">
        <v>0.83698666690474566</v>
      </c>
      <c r="J48" s="17">
        <v>0.84048030449924038</v>
      </c>
      <c r="K48" s="17">
        <v>0.84397394209373511</v>
      </c>
      <c r="L48" s="17">
        <v>0.84746757968822983</v>
      </c>
    </row>
    <row r="49" spans="1:18" x14ac:dyDescent="0.3">
      <c r="B49" t="s">
        <v>30</v>
      </c>
      <c r="E49" s="22" t="s">
        <v>20</v>
      </c>
      <c r="F49" s="17">
        <v>0.85562058228515225</v>
      </c>
      <c r="G49" s="17">
        <v>0.85891506820038099</v>
      </c>
      <c r="H49" s="17">
        <v>0.86220955411560973</v>
      </c>
      <c r="I49" s="17">
        <v>0.86550404003083847</v>
      </c>
      <c r="J49" s="17">
        <v>0.86879852594606721</v>
      </c>
      <c r="K49" s="17">
        <v>0.87209301186129595</v>
      </c>
      <c r="L49" s="17">
        <v>0.87538749777652469</v>
      </c>
    </row>
    <row r="50" spans="1:18" x14ac:dyDescent="0.3">
      <c r="B50" s="13" t="s">
        <v>31</v>
      </c>
      <c r="C50" s="13"/>
      <c r="D50" s="13"/>
      <c r="E50" s="13" t="s">
        <v>20</v>
      </c>
      <c r="F50" s="16">
        <v>0.8032536895955017</v>
      </c>
      <c r="G50" s="16">
        <v>0.80700395748359144</v>
      </c>
      <c r="H50" s="16">
        <v>0.81075398719531622</v>
      </c>
      <c r="I50" s="16">
        <v>0.81450374683450433</v>
      </c>
      <c r="J50" s="16">
        <v>0.81825320569501225</v>
      </c>
      <c r="K50" s="16">
        <v>0.82200233420451752</v>
      </c>
      <c r="L50" s="16">
        <v>0.82575110387146644</v>
      </c>
    </row>
    <row r="53" spans="1:18" ht="14.5" x14ac:dyDescent="0.3">
      <c r="B53" s="10" t="s">
        <v>21</v>
      </c>
      <c r="C53" s="10"/>
      <c r="D53" s="10"/>
      <c r="E53" s="10"/>
      <c r="F53" s="10"/>
      <c r="G53" s="10"/>
      <c r="H53" s="10"/>
      <c r="I53" s="10"/>
      <c r="J53" s="10"/>
      <c r="K53" s="10"/>
      <c r="L53" s="10"/>
      <c r="M53" s="10"/>
      <c r="N53" s="10"/>
      <c r="O53" s="10"/>
      <c r="P53" s="10"/>
      <c r="Q53" s="10"/>
      <c r="R53" s="10"/>
    </row>
    <row r="54" spans="1:18" x14ac:dyDescent="0.3">
      <c r="B54" t="s">
        <v>24</v>
      </c>
      <c r="E54" s="22" t="s">
        <v>22</v>
      </c>
      <c r="F54" s="18">
        <f t="shared" ref="F54:L60" si="3">+F43*F32*F21/1000</f>
        <v>4.5695253683156158</v>
      </c>
      <c r="G54" s="18">
        <f t="shared" si="3"/>
        <v>4.6142215803769639</v>
      </c>
      <c r="H54" s="18">
        <f t="shared" si="3"/>
        <v>4.6584593653593238</v>
      </c>
      <c r="I54" s="18">
        <f t="shared" si="3"/>
        <v>4.7022309198108854</v>
      </c>
      <c r="J54" s="18">
        <f t="shared" si="3"/>
        <v>4.7455284402798359</v>
      </c>
      <c r="K54" s="18">
        <f t="shared" si="3"/>
        <v>4.7883441233143662</v>
      </c>
      <c r="L54" s="18">
        <f t="shared" si="3"/>
        <v>4.8306701654626663</v>
      </c>
      <c r="O54" s="11">
        <f t="shared" ref="O54:O61" si="4">+RATE(4,,-H54,L54)</f>
        <v>9.1164094925717861E-3</v>
      </c>
    </row>
    <row r="55" spans="1:18" x14ac:dyDescent="0.3">
      <c r="B55" t="s">
        <v>25</v>
      </c>
      <c r="E55" s="22" t="s">
        <v>22</v>
      </c>
      <c r="F55" s="18">
        <f t="shared" si="3"/>
        <v>34.018530899789297</v>
      </c>
      <c r="G55" s="18">
        <f t="shared" si="3"/>
        <v>34.449836342175921</v>
      </c>
      <c r="H55" s="18">
        <f t="shared" si="3"/>
        <v>34.881323164269013</v>
      </c>
      <c r="I55" s="18">
        <f t="shared" si="3"/>
        <v>35.312953642448811</v>
      </c>
      <c r="J55" s="18">
        <f t="shared" si="3"/>
        <v>35.744690053095539</v>
      </c>
      <c r="K55" s="18">
        <f t="shared" si="3"/>
        <v>36.176494672589399</v>
      </c>
      <c r="L55" s="18">
        <f t="shared" si="3"/>
        <v>36.608329777310622</v>
      </c>
      <c r="O55" s="11">
        <f t="shared" si="4"/>
        <v>1.2154338610961541E-2</v>
      </c>
    </row>
    <row r="56" spans="1:18" x14ac:dyDescent="0.3">
      <c r="B56" t="s">
        <v>26</v>
      </c>
      <c r="E56" s="22" t="s">
        <v>22</v>
      </c>
      <c r="F56" s="18">
        <f t="shared" si="3"/>
        <v>3.4335310179049561</v>
      </c>
      <c r="G56" s="18">
        <f t="shared" si="3"/>
        <v>3.5149085214591484</v>
      </c>
      <c r="H56" s="18">
        <f t="shared" si="3"/>
        <v>3.5972071443094311</v>
      </c>
      <c r="I56" s="18">
        <f t="shared" si="3"/>
        <v>3.6804314016190434</v>
      </c>
      <c r="J56" s="18">
        <f t="shared" si="3"/>
        <v>3.7645858085512249</v>
      </c>
      <c r="K56" s="18">
        <f t="shared" si="3"/>
        <v>3.8496748802692156</v>
      </c>
      <c r="L56" s="18">
        <f t="shared" si="3"/>
        <v>3.9357031319362545</v>
      </c>
      <c r="O56" s="11">
        <f t="shared" si="4"/>
        <v>2.2737596702354847E-2</v>
      </c>
    </row>
    <row r="57" spans="1:18" x14ac:dyDescent="0.3">
      <c r="B57" t="s">
        <v>27</v>
      </c>
      <c r="E57" s="22" t="s">
        <v>22</v>
      </c>
      <c r="F57" s="18">
        <f t="shared" si="3"/>
        <v>20.347898975240057</v>
      </c>
      <c r="G57" s="18">
        <f t="shared" si="3"/>
        <v>20.628596863138558</v>
      </c>
      <c r="H57" s="18">
        <f t="shared" si="3"/>
        <v>20.911760113369624</v>
      </c>
      <c r="I57" s="18">
        <f t="shared" si="3"/>
        <v>21.197399113979728</v>
      </c>
      <c r="J57" s="18">
        <f t="shared" si="3"/>
        <v>21.485524253015356</v>
      </c>
      <c r="K57" s="18">
        <f t="shared" si="3"/>
        <v>21.776145918522992</v>
      </c>
      <c r="L57" s="18">
        <f t="shared" si="3"/>
        <v>22.069274498549127</v>
      </c>
      <c r="O57" s="11">
        <f t="shared" si="4"/>
        <v>1.3559776415401389E-2</v>
      </c>
    </row>
    <row r="58" spans="1:18" x14ac:dyDescent="0.3">
      <c r="B58" t="s">
        <v>28</v>
      </c>
      <c r="E58" s="22" t="s">
        <v>22</v>
      </c>
      <c r="F58" s="18">
        <f t="shared" si="3"/>
        <v>2.167609178476285</v>
      </c>
      <c r="G58" s="18">
        <f t="shared" si="3"/>
        <v>2.2513179694935226</v>
      </c>
      <c r="H58" s="18">
        <f t="shared" si="3"/>
        <v>2.3364706436633456</v>
      </c>
      <c r="I58" s="18">
        <f t="shared" si="3"/>
        <v>2.4230770289704795</v>
      </c>
      <c r="J58" s="18">
        <f t="shared" si="3"/>
        <v>2.5111469533996487</v>
      </c>
      <c r="K58" s="18">
        <f t="shared" si="3"/>
        <v>2.6006902449355782</v>
      </c>
      <c r="L58" s="18">
        <f t="shared" si="3"/>
        <v>2.6917167315629924</v>
      </c>
      <c r="O58" s="11">
        <f t="shared" si="4"/>
        <v>3.6017893437916906E-2</v>
      </c>
    </row>
    <row r="59" spans="1:18" x14ac:dyDescent="0.3">
      <c r="B59" t="s">
        <v>29</v>
      </c>
      <c r="E59" s="22" t="s">
        <v>22</v>
      </c>
      <c r="F59" s="18">
        <f t="shared" si="3"/>
        <v>8.8102895103101311</v>
      </c>
      <c r="G59" s="18">
        <f t="shared" si="3"/>
        <v>8.943277390639393</v>
      </c>
      <c r="H59" s="18">
        <f t="shared" si="3"/>
        <v>9.0774621343035768</v>
      </c>
      <c r="I59" s="18">
        <f t="shared" si="3"/>
        <v>9.2128486558347156</v>
      </c>
      <c r="J59" s="18">
        <f t="shared" si="3"/>
        <v>9.349441869764842</v>
      </c>
      <c r="K59" s="18">
        <f t="shared" si="3"/>
        <v>9.487246690625982</v>
      </c>
      <c r="L59" s="18">
        <f t="shared" si="3"/>
        <v>9.6262680329501666</v>
      </c>
      <c r="O59" s="11">
        <f t="shared" si="4"/>
        <v>1.47834505968437E-2</v>
      </c>
    </row>
    <row r="60" spans="1:18" x14ac:dyDescent="0.3">
      <c r="B60" t="s">
        <v>30</v>
      </c>
      <c r="E60" s="22" t="s">
        <v>22</v>
      </c>
      <c r="F60" s="18">
        <f t="shared" si="3"/>
        <v>11.094123275327522</v>
      </c>
      <c r="G60" s="18">
        <f t="shared" si="3"/>
        <v>11.259765974434359</v>
      </c>
      <c r="H60" s="18">
        <f t="shared" si="3"/>
        <v>11.427023711092957</v>
      </c>
      <c r="I60" s="18">
        <f t="shared" si="3"/>
        <v>11.595904188858297</v>
      </c>
      <c r="J60" s="18">
        <f t="shared" si="3"/>
        <v>11.766415111285355</v>
      </c>
      <c r="K60" s="18">
        <f t="shared" si="3"/>
        <v>11.938564181929099</v>
      </c>
      <c r="L60" s="18">
        <f t="shared" si="3"/>
        <v>12.11235910434451</v>
      </c>
      <c r="O60" s="11">
        <f t="shared" si="4"/>
        <v>1.4667855959603047E-2</v>
      </c>
    </row>
    <row r="61" spans="1:18" x14ac:dyDescent="0.3">
      <c r="A61" s="19">
        <v>0</v>
      </c>
      <c r="B61" s="13" t="s">
        <v>31</v>
      </c>
      <c r="C61" s="13"/>
      <c r="D61" s="13"/>
      <c r="E61" s="13" t="s">
        <v>22</v>
      </c>
      <c r="F61" s="20">
        <f t="shared" ref="F61:L61" si="5">SUM(F54:F60)</f>
        <v>84.441508225363862</v>
      </c>
      <c r="G61" s="20">
        <f t="shared" si="5"/>
        <v>85.661924641717874</v>
      </c>
      <c r="H61" s="20">
        <f t="shared" si="5"/>
        <v>86.889706276367278</v>
      </c>
      <c r="I61" s="20">
        <f t="shared" si="5"/>
        <v>88.124844951521979</v>
      </c>
      <c r="J61" s="20">
        <f t="shared" si="5"/>
        <v>89.367332489391799</v>
      </c>
      <c r="K61" s="20">
        <f t="shared" si="5"/>
        <v>90.617160712186632</v>
      </c>
      <c r="L61" s="20">
        <f t="shared" si="5"/>
        <v>91.87432144211634</v>
      </c>
      <c r="O61" s="16">
        <f t="shared" si="4"/>
        <v>1.4043192435130851E-2</v>
      </c>
    </row>
    <row r="62" spans="1:18" x14ac:dyDescent="0.3">
      <c r="F62" s="19"/>
      <c r="G62" s="19"/>
      <c r="H62" s="19"/>
      <c r="I62" s="19"/>
      <c r="J62" s="19"/>
      <c r="K62" s="19"/>
      <c r="L62" s="19"/>
    </row>
    <row r="65" spans="2:18" ht="17" x14ac:dyDescent="0.3">
      <c r="B65" s="3" t="s">
        <v>23</v>
      </c>
      <c r="C65" s="3"/>
      <c r="D65" s="3"/>
      <c r="E65" s="3"/>
      <c r="F65" s="3"/>
      <c r="G65" s="3"/>
      <c r="H65" s="3"/>
      <c r="I65" s="3"/>
      <c r="J65" s="3"/>
      <c r="K65" s="3"/>
      <c r="L65" s="3"/>
      <c r="M65" s="3"/>
      <c r="N65" s="3"/>
      <c r="O65" s="3"/>
      <c r="P65" s="3"/>
      <c r="Q65" s="3"/>
      <c r="R65" s="3"/>
    </row>
  </sheetData>
  <pageMargins left="0.70866141732283472" right="0.70866141732283472" top="0.74803149606299213" bottom="0.74803149606299213" header="0.31496062992125984" footer="0.31496062992125984"/>
  <pageSetup paperSize="9" scale="57" orientation="portrait" r:id="rId1"/>
  <headerFooter>
    <oddHeader xml:space="preserve">&amp;C&amp;"Calibri"&amp;8&amp;K000000 OFFICIAL - Public. This information has been cleared for unrestricted distribution. &amp;1#_x000D_&amp;"Aptos"&amp;10&amp;K161B21Page &amp;P&amp;R&amp;G
</oddHeader>
    <oddFooter>&amp;LPrinted on &amp;D at &amp;T&amp;C_x000D_&amp;1#&amp;"Calibri"&amp;8&amp;K000000 OFFICIAL - Public&amp;RPage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8066-C5C9-4796-8747-F415685D6CEE}">
  <sheetPr>
    <tabColor theme="8" tint="0.79998168889431442"/>
    <pageSetUpPr fitToPage="1"/>
  </sheetPr>
  <dimension ref="A2:R65"/>
  <sheetViews>
    <sheetView showGridLines="0" topLeftCell="A27" zoomScale="70" zoomScaleNormal="70" workbookViewId="0">
      <selection activeCell="E54" activeCellId="4" sqref="E17 E21:E27 E32:E38 E43:E49 E54:E60"/>
    </sheetView>
  </sheetViews>
  <sheetFormatPr defaultColWidth="9.1796875" defaultRowHeight="13" x14ac:dyDescent="0.3"/>
  <cols>
    <col min="1" max="1" width="5" customWidth="1"/>
    <col min="2" max="2" width="24" customWidth="1"/>
    <col min="3" max="5" width="9.1796875" customWidth="1"/>
    <col min="6" max="12" width="13.1796875" customWidth="1"/>
    <col min="13" max="14" width="9.1796875" customWidth="1"/>
    <col min="15" max="15" width="12.7265625" customWidth="1"/>
    <col min="16" max="18" width="9.1796875" customWidth="1"/>
  </cols>
  <sheetData>
    <row r="2" spans="2:18" ht="17" x14ac:dyDescent="0.3">
      <c r="B2" s="3" t="s">
        <v>0</v>
      </c>
      <c r="C2" s="3"/>
      <c r="D2" s="3"/>
      <c r="E2" s="3"/>
      <c r="F2" s="3"/>
      <c r="G2" s="3"/>
      <c r="H2" s="3"/>
      <c r="I2" s="3"/>
      <c r="J2" s="3"/>
      <c r="K2" s="3"/>
      <c r="L2" s="3"/>
      <c r="M2" s="3"/>
      <c r="N2" s="3"/>
      <c r="O2" s="3"/>
      <c r="P2" s="3"/>
      <c r="Q2" s="3"/>
      <c r="R2" s="3"/>
    </row>
    <row r="3" spans="2:18" ht="17" x14ac:dyDescent="0.3">
      <c r="B3" s="3" t="s">
        <v>1</v>
      </c>
      <c r="C3" s="3"/>
      <c r="D3" s="3"/>
      <c r="E3" s="3"/>
      <c r="F3" s="3"/>
      <c r="G3" s="3"/>
      <c r="H3" s="3"/>
      <c r="I3" s="3"/>
      <c r="J3" s="3"/>
      <c r="K3" s="3"/>
      <c r="L3" s="3"/>
      <c r="M3" s="3"/>
      <c r="N3" s="3"/>
      <c r="O3" s="3"/>
      <c r="P3" s="3"/>
      <c r="Q3" s="3"/>
      <c r="R3" s="3"/>
    </row>
    <row r="4" spans="2:18" ht="17" x14ac:dyDescent="0.3">
      <c r="B4" s="3" t="s">
        <v>4</v>
      </c>
      <c r="C4" s="3"/>
      <c r="D4" s="3"/>
      <c r="E4" s="3"/>
      <c r="F4" s="3"/>
      <c r="G4" s="3"/>
      <c r="H4" s="3"/>
      <c r="I4" s="3"/>
      <c r="J4" s="3"/>
      <c r="K4" s="3"/>
      <c r="L4" s="3"/>
      <c r="M4" s="3"/>
      <c r="N4" s="3"/>
      <c r="O4" s="3"/>
      <c r="P4" s="3"/>
      <c r="Q4" s="3"/>
      <c r="R4" s="3"/>
    </row>
    <row r="6" spans="2:18" ht="17" x14ac:dyDescent="0.3">
      <c r="B6" s="3" t="s">
        <v>5</v>
      </c>
      <c r="C6" s="3"/>
      <c r="D6" s="3"/>
      <c r="E6" s="3"/>
      <c r="F6" s="3"/>
      <c r="G6" s="3"/>
      <c r="H6" s="3"/>
      <c r="I6" s="3"/>
      <c r="J6" s="3"/>
      <c r="K6" s="3"/>
      <c r="L6" s="3"/>
      <c r="M6" s="3"/>
      <c r="N6" s="3"/>
      <c r="O6" s="3"/>
      <c r="P6" s="3"/>
      <c r="Q6" s="3"/>
      <c r="R6" s="3"/>
    </row>
    <row r="8" spans="2:18" ht="16" x14ac:dyDescent="0.3">
      <c r="B8" s="4" t="s">
        <v>6</v>
      </c>
      <c r="C8" s="4"/>
      <c r="D8" s="4"/>
      <c r="E8" s="4"/>
      <c r="F8" s="4"/>
      <c r="G8" s="4"/>
      <c r="H8" s="4"/>
      <c r="I8" s="4"/>
      <c r="J8" s="4"/>
      <c r="K8" s="4"/>
      <c r="L8" s="4"/>
      <c r="M8" s="4"/>
      <c r="N8" s="4"/>
      <c r="O8" s="4"/>
      <c r="P8" s="4"/>
      <c r="Q8" s="4"/>
      <c r="R8" s="4"/>
    </row>
    <row r="10" spans="2:18" x14ac:dyDescent="0.3">
      <c r="F10" s="5" t="s">
        <v>7</v>
      </c>
    </row>
    <row r="11" spans="2:18" x14ac:dyDescent="0.3">
      <c r="F11" s="6" t="s">
        <v>8</v>
      </c>
    </row>
    <row r="12" spans="2:18" x14ac:dyDescent="0.3">
      <c r="O12" s="7" t="s">
        <v>9</v>
      </c>
    </row>
    <row r="13" spans="2:18" s="2" customFormat="1" ht="16" x14ac:dyDescent="0.3">
      <c r="B13" s="8" t="s">
        <v>10</v>
      </c>
      <c r="C13" s="8"/>
      <c r="D13" s="8"/>
      <c r="E13" s="8"/>
      <c r="F13" s="9"/>
      <c r="G13" s="9"/>
      <c r="H13" s="9" t="s">
        <v>11</v>
      </c>
      <c r="I13" s="9" t="s">
        <v>11</v>
      </c>
      <c r="J13" s="9" t="s">
        <v>11</v>
      </c>
      <c r="K13" s="9" t="s">
        <v>11</v>
      </c>
      <c r="L13" s="9" t="s">
        <v>11</v>
      </c>
      <c r="M13" s="9"/>
      <c r="N13" s="9"/>
      <c r="O13" s="9" t="s">
        <v>11</v>
      </c>
      <c r="P13" s="8"/>
      <c r="Q13" s="8"/>
      <c r="R13" s="8"/>
    </row>
    <row r="14" spans="2:18" s="2" customFormat="1" ht="16" x14ac:dyDescent="0.3">
      <c r="B14" s="8"/>
      <c r="C14" s="8"/>
      <c r="D14" s="8"/>
      <c r="E14" s="8"/>
      <c r="F14" s="9">
        <v>2025</v>
      </c>
      <c r="G14" s="9">
        <f>+F14+1</f>
        <v>2026</v>
      </c>
      <c r="H14" s="9">
        <f>G14+1</f>
        <v>2027</v>
      </c>
      <c r="I14" s="9">
        <f>H14+1</f>
        <v>2028</v>
      </c>
      <c r="J14" s="9">
        <f>I14+1</f>
        <v>2029</v>
      </c>
      <c r="K14" s="9">
        <f>J14+1</f>
        <v>2030</v>
      </c>
      <c r="L14" s="9">
        <f>K14+1</f>
        <v>2031</v>
      </c>
      <c r="M14" s="8"/>
      <c r="N14" s="8"/>
      <c r="O14" s="9" t="s">
        <v>12</v>
      </c>
      <c r="P14" s="8"/>
      <c r="Q14" s="8"/>
      <c r="R14" s="8"/>
    </row>
    <row r="16" spans="2:18" ht="14.5" x14ac:dyDescent="0.3">
      <c r="B16" s="10" t="s">
        <v>13</v>
      </c>
      <c r="C16" s="10"/>
      <c r="D16" s="10"/>
      <c r="E16" s="10"/>
      <c r="F16" s="10"/>
      <c r="G16" s="10"/>
      <c r="H16" s="10"/>
      <c r="I16" s="10"/>
      <c r="J16" s="10"/>
      <c r="K16" s="10"/>
      <c r="L16" s="10"/>
      <c r="M16" s="10"/>
      <c r="N16" s="10"/>
      <c r="O16" s="10"/>
      <c r="P16" s="10"/>
      <c r="Q16" s="10"/>
      <c r="R16" s="10"/>
    </row>
    <row r="17" spans="2:18" x14ac:dyDescent="0.3">
      <c r="B17" t="s">
        <v>14</v>
      </c>
      <c r="E17" s="22" t="s">
        <v>15</v>
      </c>
      <c r="F17" s="5">
        <f t="shared" ref="F17:L17" si="0">F28*1000</f>
        <v>473729</v>
      </c>
      <c r="G17" s="5">
        <f t="shared" si="0"/>
        <v>473776.39422349073</v>
      </c>
      <c r="H17" s="5">
        <f t="shared" si="0"/>
        <v>473823.78844698152</v>
      </c>
      <c r="I17" s="5">
        <f t="shared" si="0"/>
        <v>473871.18267047219</v>
      </c>
      <c r="J17" s="5">
        <f t="shared" si="0"/>
        <v>473918.57689396298</v>
      </c>
      <c r="K17" s="5">
        <f t="shared" si="0"/>
        <v>473965.97111745359</v>
      </c>
      <c r="L17" s="5">
        <f t="shared" si="0"/>
        <v>474013.36534094432</v>
      </c>
      <c r="O17" s="11">
        <f>+RATE(4,,-H17,L17)</f>
        <v>1.0000999399903882E-4</v>
      </c>
    </row>
    <row r="20" spans="2:18" ht="14.5" x14ac:dyDescent="0.3">
      <c r="B20" s="10" t="s">
        <v>16</v>
      </c>
      <c r="C20" s="10"/>
      <c r="D20" s="10"/>
      <c r="E20" s="10"/>
      <c r="F20" s="10"/>
      <c r="G20" s="10"/>
      <c r="H20" s="10"/>
      <c r="I20" s="10"/>
      <c r="J20" s="10"/>
      <c r="K20" s="10"/>
      <c r="L20" s="10"/>
      <c r="M20" s="10"/>
      <c r="N20" s="10"/>
      <c r="O20" s="10"/>
      <c r="P20" s="10"/>
      <c r="Q20" s="10"/>
      <c r="R20" s="10"/>
    </row>
    <row r="21" spans="2:18" x14ac:dyDescent="0.3">
      <c r="B21" t="s">
        <v>24</v>
      </c>
      <c r="E21" s="22" t="s">
        <v>17</v>
      </c>
      <c r="F21" s="12">
        <v>36.028972371136831</v>
      </c>
      <c r="G21" s="12">
        <v>36.032576890110121</v>
      </c>
      <c r="H21" s="12">
        <v>36.036181409083412</v>
      </c>
      <c r="I21" s="12">
        <v>36.039785928056702</v>
      </c>
      <c r="J21" s="12">
        <v>36.043390447029992</v>
      </c>
      <c r="K21" s="12">
        <v>36.046994966003282</v>
      </c>
      <c r="L21" s="12">
        <v>36.050599484976573</v>
      </c>
      <c r="O21" s="11">
        <f t="shared" ref="O21:O28" si="1">+RATE(4,,-H21,L21)</f>
        <v>1.0000999866048787E-4</v>
      </c>
    </row>
    <row r="22" spans="2:18" x14ac:dyDescent="0.3">
      <c r="B22" t="s">
        <v>25</v>
      </c>
      <c r="E22" s="22" t="s">
        <v>17</v>
      </c>
      <c r="F22" s="12">
        <v>247.24496029188319</v>
      </c>
      <c r="G22" s="12">
        <v>247.26969591690303</v>
      </c>
      <c r="H22" s="12">
        <v>247.29443154192288</v>
      </c>
      <c r="I22" s="12">
        <v>247.31916716694272</v>
      </c>
      <c r="J22" s="12">
        <v>247.34390279196256</v>
      </c>
      <c r="K22" s="12">
        <v>247.36863841698241</v>
      </c>
      <c r="L22" s="12">
        <v>247.39337404200225</v>
      </c>
      <c r="O22" s="11">
        <f t="shared" si="1"/>
        <v>1.0000999866044982E-4</v>
      </c>
    </row>
    <row r="23" spans="2:18" x14ac:dyDescent="0.3">
      <c r="B23" t="s">
        <v>26</v>
      </c>
      <c r="E23" s="22" t="s">
        <v>17</v>
      </c>
      <c r="F23" s="12">
        <v>15.281061437178538</v>
      </c>
      <c r="G23" s="12">
        <v>15.282590231153424</v>
      </c>
      <c r="H23" s="12">
        <v>15.284119025128311</v>
      </c>
      <c r="I23" s="12">
        <v>15.285647819103197</v>
      </c>
      <c r="J23" s="12">
        <v>15.287176613078083</v>
      </c>
      <c r="K23" s="12">
        <v>15.288705407052969</v>
      </c>
      <c r="L23" s="12">
        <v>15.290234201027856</v>
      </c>
      <c r="O23" s="11">
        <f t="shared" si="1"/>
        <v>1.0000999866055932E-4</v>
      </c>
    </row>
    <row r="24" spans="2:18" x14ac:dyDescent="0.3">
      <c r="B24" t="s">
        <v>27</v>
      </c>
      <c r="E24" s="22" t="s">
        <v>17</v>
      </c>
      <c r="F24" s="12">
        <v>90.761647156894355</v>
      </c>
      <c r="G24" s="12">
        <v>90.770727406973492</v>
      </c>
      <c r="H24" s="12">
        <v>90.779807657052629</v>
      </c>
      <c r="I24" s="12">
        <v>90.788887907131766</v>
      </c>
      <c r="J24" s="12">
        <v>90.797968157210903</v>
      </c>
      <c r="K24" s="12">
        <v>90.80704840729004</v>
      </c>
      <c r="L24" s="12">
        <v>90.816128657369177</v>
      </c>
      <c r="O24" s="11">
        <f t="shared" si="1"/>
        <v>1.0000999866061335E-4</v>
      </c>
    </row>
    <row r="25" spans="2:18" x14ac:dyDescent="0.3">
      <c r="B25" t="s">
        <v>28</v>
      </c>
      <c r="E25" s="22" t="s">
        <v>17</v>
      </c>
      <c r="F25" s="12">
        <v>8.9661966411006961</v>
      </c>
      <c r="G25" s="12">
        <v>8.9670936643512675</v>
      </c>
      <c r="H25" s="12">
        <v>8.9679906876018389</v>
      </c>
      <c r="I25" s="12">
        <v>8.9688877108524103</v>
      </c>
      <c r="J25" s="12">
        <v>8.9697847341029817</v>
      </c>
      <c r="K25" s="12">
        <v>8.9706817573535531</v>
      </c>
      <c r="L25" s="12">
        <v>8.9715787806041245</v>
      </c>
      <c r="O25" s="11">
        <f t="shared" si="1"/>
        <v>1.0000999866053355E-4</v>
      </c>
    </row>
    <row r="26" spans="2:18" x14ac:dyDescent="0.3">
      <c r="B26" t="s">
        <v>29</v>
      </c>
      <c r="E26" s="22" t="s">
        <v>17</v>
      </c>
      <c r="F26" s="12">
        <v>31.649123275594402</v>
      </c>
      <c r="G26" s="12">
        <v>31.652289612512362</v>
      </c>
      <c r="H26" s="12">
        <v>31.655455949430323</v>
      </c>
      <c r="I26" s="12">
        <v>31.658622286348283</v>
      </c>
      <c r="J26" s="12">
        <v>31.661788623266244</v>
      </c>
      <c r="K26" s="12">
        <v>31.664954960184204</v>
      </c>
      <c r="L26" s="12">
        <v>31.668121297102164</v>
      </c>
      <c r="O26" s="11">
        <f t="shared" si="1"/>
        <v>1.0000999866055934E-4</v>
      </c>
    </row>
    <row r="27" spans="2:18" x14ac:dyDescent="0.3">
      <c r="B27" t="s">
        <v>30</v>
      </c>
      <c r="E27" s="22" t="s">
        <v>17</v>
      </c>
      <c r="F27" s="12">
        <v>43.797038826212024</v>
      </c>
      <c r="G27" s="12">
        <v>43.801420501487044</v>
      </c>
      <c r="H27" s="12">
        <v>43.805802176762072</v>
      </c>
      <c r="I27" s="12">
        <v>43.810183852037099</v>
      </c>
      <c r="J27" s="12">
        <v>43.814565527312126</v>
      </c>
      <c r="K27" s="12">
        <v>43.818947202587154</v>
      </c>
      <c r="L27" s="12">
        <v>43.823328877862181</v>
      </c>
      <c r="O27" s="11">
        <f t="shared" si="1"/>
        <v>1.0000999866053464E-4</v>
      </c>
    </row>
    <row r="28" spans="2:18" x14ac:dyDescent="0.3">
      <c r="B28" s="13" t="s">
        <v>31</v>
      </c>
      <c r="C28" s="13"/>
      <c r="D28" s="13"/>
      <c r="E28" s="14" t="s">
        <v>17</v>
      </c>
      <c r="F28" s="15">
        <v>473.72899999999998</v>
      </c>
      <c r="G28" s="15">
        <v>473.77639422349074</v>
      </c>
      <c r="H28" s="15">
        <v>473.8237884469815</v>
      </c>
      <c r="I28" s="15">
        <v>473.87118267047219</v>
      </c>
      <c r="J28" s="15">
        <v>473.91857689396295</v>
      </c>
      <c r="K28" s="15">
        <v>473.96597111745359</v>
      </c>
      <c r="L28" s="15">
        <v>474.01336534094435</v>
      </c>
      <c r="O28" s="16">
        <f t="shared" si="1"/>
        <v>1.0000999866047021E-4</v>
      </c>
    </row>
    <row r="31" spans="2:18" ht="14.5" x14ac:dyDescent="0.3">
      <c r="B31" s="10" t="s">
        <v>18</v>
      </c>
      <c r="C31" s="10"/>
      <c r="D31" s="10"/>
      <c r="E31" s="10"/>
      <c r="F31" s="10"/>
      <c r="G31" s="10"/>
      <c r="H31" s="10"/>
      <c r="I31" s="10"/>
      <c r="J31" s="10"/>
      <c r="K31" s="10"/>
      <c r="L31" s="10"/>
      <c r="M31" s="10"/>
      <c r="N31" s="10"/>
      <c r="O31" s="10"/>
      <c r="P31" s="10"/>
      <c r="Q31" s="10"/>
      <c r="R31" s="10"/>
    </row>
    <row r="32" spans="2:18" x14ac:dyDescent="0.3">
      <c r="B32" t="s">
        <v>24</v>
      </c>
      <c r="E32" s="22" t="s">
        <v>15</v>
      </c>
      <c r="F32" s="5">
        <v>166.45951770611424</v>
      </c>
      <c r="G32" s="5">
        <v>167.65101405265384</v>
      </c>
      <c r="H32" s="5">
        <v>168.84251039919343</v>
      </c>
      <c r="I32" s="5">
        <v>170.03400674573302</v>
      </c>
      <c r="J32" s="5">
        <v>171.22550309227262</v>
      </c>
      <c r="K32" s="5">
        <v>172.41699943881221</v>
      </c>
      <c r="L32" s="5">
        <v>173.60849578535181</v>
      </c>
      <c r="O32" s="11">
        <f t="shared" ref="O32:O39" si="2">+RATE(4,,-H32,L32)</f>
        <v>6.9833583630167541E-3</v>
      </c>
    </row>
    <row r="33" spans="2:18" x14ac:dyDescent="0.3">
      <c r="B33" t="s">
        <v>25</v>
      </c>
      <c r="E33" s="22" t="s">
        <v>15</v>
      </c>
      <c r="F33" s="5">
        <v>178.83204886205471</v>
      </c>
      <c r="G33" s="5">
        <v>179.96153805569801</v>
      </c>
      <c r="H33" s="5">
        <v>181.09102724934132</v>
      </c>
      <c r="I33" s="5">
        <v>182.22051644298463</v>
      </c>
      <c r="J33" s="5">
        <v>183.35000563662794</v>
      </c>
      <c r="K33" s="5">
        <v>184.47949483027125</v>
      </c>
      <c r="L33" s="5">
        <v>185.60898402391456</v>
      </c>
      <c r="O33" s="11">
        <f t="shared" si="2"/>
        <v>6.1796172011401715E-3</v>
      </c>
    </row>
    <row r="34" spans="2:18" x14ac:dyDescent="0.3">
      <c r="B34" t="s">
        <v>26</v>
      </c>
      <c r="E34" s="22" t="s">
        <v>15</v>
      </c>
      <c r="F34" s="5">
        <v>269.00732424246604</v>
      </c>
      <c r="G34" s="5">
        <v>269.08081537988744</v>
      </c>
      <c r="H34" s="5">
        <v>269.15430651730884</v>
      </c>
      <c r="I34" s="5">
        <v>269.22779765473024</v>
      </c>
      <c r="J34" s="5">
        <v>269.30128879215164</v>
      </c>
      <c r="K34" s="5">
        <v>269.37477992957304</v>
      </c>
      <c r="L34" s="5">
        <v>269.44827106699444</v>
      </c>
      <c r="O34" s="11">
        <f t="shared" si="2"/>
        <v>2.7293287341585693E-4</v>
      </c>
    </row>
    <row r="35" spans="2:18" x14ac:dyDescent="0.3">
      <c r="B35" t="s">
        <v>27</v>
      </c>
      <c r="E35" s="22" t="s">
        <v>15</v>
      </c>
      <c r="F35" s="5">
        <v>272.15316271435501</v>
      </c>
      <c r="G35" s="5">
        <v>273.07261858474419</v>
      </c>
      <c r="H35" s="5">
        <v>273.99207445513338</v>
      </c>
      <c r="I35" s="5">
        <v>274.91153032552256</v>
      </c>
      <c r="J35" s="5">
        <v>275.83098619591175</v>
      </c>
      <c r="K35" s="5">
        <v>276.75044206630093</v>
      </c>
      <c r="L35" s="5">
        <v>277.66989793669012</v>
      </c>
      <c r="O35" s="11">
        <f t="shared" si="2"/>
        <v>3.3390146431321811E-3</v>
      </c>
    </row>
    <row r="36" spans="2:18" x14ac:dyDescent="0.3">
      <c r="B36" t="s">
        <v>28</v>
      </c>
      <c r="E36" s="22" t="s">
        <v>15</v>
      </c>
      <c r="F36" s="5">
        <v>275.92559007645099</v>
      </c>
      <c r="G36" s="5">
        <v>277.17069405084391</v>
      </c>
      <c r="H36" s="5">
        <v>278.41579802523682</v>
      </c>
      <c r="I36" s="5">
        <v>279.66090199962974</v>
      </c>
      <c r="J36" s="5">
        <v>280.90600597402266</v>
      </c>
      <c r="K36" s="5">
        <v>282.15110994841558</v>
      </c>
      <c r="L36" s="5">
        <v>283.3962139228085</v>
      </c>
      <c r="O36" s="11">
        <f t="shared" si="2"/>
        <v>4.4424121524901175E-3</v>
      </c>
    </row>
    <row r="37" spans="2:18" x14ac:dyDescent="0.3">
      <c r="B37" t="s">
        <v>29</v>
      </c>
      <c r="E37" s="22" t="s">
        <v>15</v>
      </c>
      <c r="F37" s="5">
        <v>336.80816739665408</v>
      </c>
      <c r="G37" s="5">
        <v>336.9253528055188</v>
      </c>
      <c r="H37" s="5">
        <v>337.04253821438351</v>
      </c>
      <c r="I37" s="5">
        <v>337.15972362324823</v>
      </c>
      <c r="J37" s="5">
        <v>337.27690903211294</v>
      </c>
      <c r="K37" s="5">
        <v>337.39409444097765</v>
      </c>
      <c r="L37" s="5">
        <v>337.51127984984237</v>
      </c>
      <c r="O37" s="11">
        <f t="shared" si="2"/>
        <v>3.4750611814113032E-4</v>
      </c>
    </row>
    <row r="38" spans="2:18" x14ac:dyDescent="0.3">
      <c r="B38" t="s">
        <v>30</v>
      </c>
      <c r="E38" s="22" t="s">
        <v>15</v>
      </c>
      <c r="F38" s="5">
        <v>296.05132961518109</v>
      </c>
      <c r="G38" s="5">
        <v>296.73700271089001</v>
      </c>
      <c r="H38" s="5">
        <v>297.42267580659893</v>
      </c>
      <c r="I38" s="5">
        <v>298.10834890230785</v>
      </c>
      <c r="J38" s="5">
        <v>298.79402199801677</v>
      </c>
      <c r="K38" s="5">
        <v>299.4796950937257</v>
      </c>
      <c r="L38" s="5">
        <v>300.16536818943462</v>
      </c>
      <c r="O38" s="11">
        <f t="shared" si="2"/>
        <v>2.2974531479917565E-3</v>
      </c>
    </row>
    <row r="39" spans="2:18" x14ac:dyDescent="0.3">
      <c r="B39" s="13" t="s">
        <v>31</v>
      </c>
      <c r="C39" s="13"/>
      <c r="D39" s="13"/>
      <c r="E39" s="13" t="s">
        <v>15</v>
      </c>
      <c r="F39" s="13">
        <v>221.90816447100175</v>
      </c>
      <c r="G39" s="13">
        <v>222.86159220156497</v>
      </c>
      <c r="H39" s="13">
        <v>223.81501993212819</v>
      </c>
      <c r="I39" s="13">
        <v>224.76844766269144</v>
      </c>
      <c r="J39" s="13">
        <v>225.72187539325466</v>
      </c>
      <c r="K39" s="13">
        <v>226.67530312381794</v>
      </c>
      <c r="L39" s="13">
        <v>227.62873085438116</v>
      </c>
      <c r="O39" s="16">
        <f t="shared" si="2"/>
        <v>4.2329390502973529E-3</v>
      </c>
    </row>
    <row r="42" spans="2:18" ht="14.5" x14ac:dyDescent="0.3">
      <c r="B42" s="10" t="s">
        <v>19</v>
      </c>
      <c r="C42" s="10"/>
      <c r="D42" s="10"/>
      <c r="E42" s="10"/>
      <c r="F42" s="10"/>
      <c r="G42" s="10"/>
      <c r="H42" s="10"/>
      <c r="I42" s="10"/>
      <c r="J42" s="10"/>
      <c r="K42" s="10"/>
      <c r="L42" s="10"/>
      <c r="M42" s="10"/>
      <c r="N42" s="10"/>
      <c r="O42" s="10"/>
      <c r="P42" s="10"/>
      <c r="Q42" s="10"/>
      <c r="R42" s="10"/>
    </row>
    <row r="43" spans="2:18" x14ac:dyDescent="0.3">
      <c r="B43" t="s">
        <v>24</v>
      </c>
      <c r="E43" s="22" t="s">
        <v>20</v>
      </c>
      <c r="F43" s="17">
        <v>0.76192212591897757</v>
      </c>
      <c r="G43" s="17">
        <v>0.7639136427116372</v>
      </c>
      <c r="H43" s="17">
        <v>0.76590515950429683</v>
      </c>
      <c r="I43" s="17">
        <v>0.76789667629695646</v>
      </c>
      <c r="J43" s="17">
        <v>0.76988819308961609</v>
      </c>
      <c r="K43" s="17">
        <v>0.77187970988227572</v>
      </c>
      <c r="L43" s="17">
        <v>0.77387122667493535</v>
      </c>
    </row>
    <row r="44" spans="2:18" x14ac:dyDescent="0.3">
      <c r="B44" t="s">
        <v>25</v>
      </c>
      <c r="E44" s="22" t="s">
        <v>20</v>
      </c>
      <c r="F44" s="17">
        <v>0.76938329814803708</v>
      </c>
      <c r="G44" s="17">
        <v>0.77087481494069665</v>
      </c>
      <c r="H44" s="17">
        <v>0.77236633173335623</v>
      </c>
      <c r="I44" s="17">
        <v>0.7738578485260158</v>
      </c>
      <c r="J44" s="17">
        <v>0.77534936531867538</v>
      </c>
      <c r="K44" s="17">
        <v>0.77684088211133495</v>
      </c>
      <c r="L44" s="17">
        <v>0.77833239890399453</v>
      </c>
    </row>
    <row r="45" spans="2:18" x14ac:dyDescent="0.3">
      <c r="B45" t="s">
        <v>26</v>
      </c>
      <c r="E45" s="22" t="s">
        <v>20</v>
      </c>
      <c r="F45" s="17">
        <v>0.83526320178176261</v>
      </c>
      <c r="G45" s="17">
        <v>0.83625683937625728</v>
      </c>
      <c r="H45" s="17">
        <v>0.83725047697075194</v>
      </c>
      <c r="I45" s="17">
        <v>0.83824411456524661</v>
      </c>
      <c r="J45" s="17">
        <v>0.83923775215974128</v>
      </c>
      <c r="K45" s="17">
        <v>0.84023138975423595</v>
      </c>
      <c r="L45" s="17">
        <v>0.84122502734873061</v>
      </c>
    </row>
    <row r="46" spans="2:18" x14ac:dyDescent="0.3">
      <c r="B46" t="s">
        <v>27</v>
      </c>
      <c r="E46" s="22" t="s">
        <v>20</v>
      </c>
      <c r="F46" s="17">
        <v>0.8237659149869242</v>
      </c>
      <c r="G46" s="17">
        <v>0.82475955258141886</v>
      </c>
      <c r="H46" s="17">
        <v>0.82575319017591353</v>
      </c>
      <c r="I46" s="17">
        <v>0.8267468277704082</v>
      </c>
      <c r="J46" s="17">
        <v>0.82774046536490287</v>
      </c>
      <c r="K46" s="17">
        <v>0.82873410295939753</v>
      </c>
      <c r="L46" s="17">
        <v>0.8297277405538922</v>
      </c>
    </row>
    <row r="47" spans="2:18" x14ac:dyDescent="0.3">
      <c r="B47" t="s">
        <v>28</v>
      </c>
      <c r="E47" s="22" t="s">
        <v>20</v>
      </c>
      <c r="F47" s="17">
        <v>0.87615459309952359</v>
      </c>
      <c r="G47" s="17">
        <v>0.87694907901475228</v>
      </c>
      <c r="H47" s="17">
        <v>0.87774356492998096</v>
      </c>
      <c r="I47" s="17">
        <v>0.87853805084520964</v>
      </c>
      <c r="J47" s="17">
        <v>0.87933253676043832</v>
      </c>
      <c r="K47" s="17">
        <v>0.880127022675667</v>
      </c>
      <c r="L47" s="17">
        <v>0.88092150859089569</v>
      </c>
    </row>
    <row r="48" spans="2:18" x14ac:dyDescent="0.3">
      <c r="B48" t="s">
        <v>29</v>
      </c>
      <c r="E48" s="22" t="s">
        <v>20</v>
      </c>
      <c r="F48" s="17">
        <v>0.82650575412126148</v>
      </c>
      <c r="G48" s="17">
        <v>0.82749939171575615</v>
      </c>
      <c r="H48" s="17">
        <v>0.82849302931025082</v>
      </c>
      <c r="I48" s="17">
        <v>0.82948666690474548</v>
      </c>
      <c r="J48" s="17">
        <v>0.83048030449924015</v>
      </c>
      <c r="K48" s="17">
        <v>0.83147394209373482</v>
      </c>
      <c r="L48" s="17">
        <v>0.83246757968822949</v>
      </c>
    </row>
    <row r="49" spans="1:18" x14ac:dyDescent="0.3">
      <c r="B49" t="s">
        <v>30</v>
      </c>
      <c r="E49" s="22" t="s">
        <v>20</v>
      </c>
      <c r="F49" s="17">
        <v>0.85562058228515225</v>
      </c>
      <c r="G49" s="17">
        <v>0.85641506820038105</v>
      </c>
      <c r="H49" s="17">
        <v>0.85720955411560984</v>
      </c>
      <c r="I49" s="17">
        <v>0.85800404003083863</v>
      </c>
      <c r="J49" s="17">
        <v>0.85879852594606743</v>
      </c>
      <c r="K49" s="17">
        <v>0.85959301186129622</v>
      </c>
      <c r="L49" s="17">
        <v>0.86038749777652501</v>
      </c>
    </row>
    <row r="50" spans="1:18" x14ac:dyDescent="0.3">
      <c r="B50" s="13" t="s">
        <v>31</v>
      </c>
      <c r="C50" s="13"/>
      <c r="D50" s="13"/>
      <c r="E50" s="13" t="s">
        <v>20</v>
      </c>
      <c r="F50" s="16">
        <v>0.8032536895955017</v>
      </c>
      <c r="G50" s="16">
        <v>0.80441862297365851</v>
      </c>
      <c r="H50" s="16">
        <v>0.80558537291332011</v>
      </c>
      <c r="I50" s="16">
        <v>0.80675391629789561</v>
      </c>
      <c r="J50" s="16">
        <v>0.8079242304013623</v>
      </c>
      <c r="K50" s="16">
        <v>0.80909629288005325</v>
      </c>
      <c r="L50" s="16">
        <v>0.81027008176464954</v>
      </c>
    </row>
    <row r="53" spans="1:18" ht="14.5" x14ac:dyDescent="0.3">
      <c r="B53" s="10" t="s">
        <v>21</v>
      </c>
      <c r="C53" s="10"/>
      <c r="D53" s="10"/>
      <c r="E53" s="10"/>
      <c r="F53" s="10"/>
      <c r="G53" s="10"/>
      <c r="H53" s="10"/>
      <c r="I53" s="10"/>
      <c r="J53" s="10"/>
      <c r="K53" s="10"/>
      <c r="L53" s="10"/>
      <c r="M53" s="10"/>
      <c r="N53" s="10"/>
      <c r="O53" s="10"/>
      <c r="P53" s="10"/>
      <c r="Q53" s="10"/>
      <c r="R53" s="10"/>
    </row>
    <row r="54" spans="1:18" x14ac:dyDescent="0.3">
      <c r="B54" t="s">
        <v>24</v>
      </c>
      <c r="E54" s="22" t="s">
        <v>22</v>
      </c>
      <c r="F54" s="18">
        <f t="shared" ref="F54:L60" si="3">+F43*F32*F21/1000</f>
        <v>4.5695253683156158</v>
      </c>
      <c r="G54" s="18">
        <f t="shared" si="3"/>
        <v>4.6147244381064194</v>
      </c>
      <c r="H54" s="18">
        <f t="shared" si="3"/>
        <v>4.6601034788392148</v>
      </c>
      <c r="I54" s="18">
        <f t="shared" si="3"/>
        <v>4.7056625418326554</v>
      </c>
      <c r="J54" s="18">
        <f t="shared" si="3"/>
        <v>4.7514016784053954</v>
      </c>
      <c r="K54" s="18">
        <f t="shared" si="3"/>
        <v>4.797320939876089</v>
      </c>
      <c r="L54" s="18">
        <f t="shared" si="3"/>
        <v>4.8434203775633895</v>
      </c>
      <c r="O54" s="11">
        <f t="shared" ref="O54:O61" si="4">+RATE(4,,-H54,L54)</f>
        <v>9.6925481795330191E-3</v>
      </c>
    </row>
    <row r="55" spans="1:18" x14ac:dyDescent="0.3">
      <c r="B55" t="s">
        <v>25</v>
      </c>
      <c r="E55" s="22" t="s">
        <v>22</v>
      </c>
      <c r="F55" s="18">
        <f t="shared" si="3"/>
        <v>34.018530899789297</v>
      </c>
      <c r="G55" s="18">
        <f t="shared" si="3"/>
        <v>34.303185210145799</v>
      </c>
      <c r="H55" s="18">
        <f t="shared" si="3"/>
        <v>34.588729000543871</v>
      </c>
      <c r="I55" s="18">
        <f t="shared" si="3"/>
        <v>34.875162521009067</v>
      </c>
      <c r="J55" s="18">
        <f t="shared" si="3"/>
        <v>35.162486021566899</v>
      </c>
      <c r="K55" s="18">
        <f t="shared" si="3"/>
        <v>35.450699752242919</v>
      </c>
      <c r="L55" s="18">
        <f t="shared" si="3"/>
        <v>35.739803963062649</v>
      </c>
      <c r="O55" s="11">
        <f t="shared" si="4"/>
        <v>8.2178695975114475E-3</v>
      </c>
    </row>
    <row r="56" spans="1:18" x14ac:dyDescent="0.3">
      <c r="B56" t="s">
        <v>26</v>
      </c>
      <c r="E56" s="22" t="s">
        <v>22</v>
      </c>
      <c r="F56" s="18">
        <f t="shared" si="3"/>
        <v>3.4335310179049561</v>
      </c>
      <c r="G56" s="18">
        <f t="shared" si="3"/>
        <v>3.4388987268686604</v>
      </c>
      <c r="H56" s="18">
        <f t="shared" si="3"/>
        <v>3.4442696732258344</v>
      </c>
      <c r="I56" s="18">
        <f t="shared" si="3"/>
        <v>3.4496438576463073</v>
      </c>
      <c r="J56" s="18">
        <f t="shared" si="3"/>
        <v>3.4550212807999063</v>
      </c>
      <c r="K56" s="18">
        <f t="shared" si="3"/>
        <v>3.4604019433564592</v>
      </c>
      <c r="L56" s="18">
        <f t="shared" si="3"/>
        <v>3.4657858459857933</v>
      </c>
      <c r="O56" s="11">
        <f t="shared" si="4"/>
        <v>1.5580916882353807E-3</v>
      </c>
    </row>
    <row r="57" spans="1:18" x14ac:dyDescent="0.3">
      <c r="B57" t="s">
        <v>27</v>
      </c>
      <c r="E57" s="22" t="s">
        <v>22</v>
      </c>
      <c r="F57" s="18">
        <f t="shared" si="3"/>
        <v>20.347898975240057</v>
      </c>
      <c r="G57" s="18">
        <f t="shared" si="3"/>
        <v>20.443315214469813</v>
      </c>
      <c r="H57" s="18">
        <f t="shared" si="3"/>
        <v>20.5389160102829</v>
      </c>
      <c r="I57" s="18">
        <f t="shared" si="3"/>
        <v>20.634701412453939</v>
      </c>
      <c r="J57" s="18">
        <f t="shared" si="3"/>
        <v>20.730671470757546</v>
      </c>
      <c r="K57" s="18">
        <f t="shared" si="3"/>
        <v>20.826826234968337</v>
      </c>
      <c r="L57" s="18">
        <f t="shared" si="3"/>
        <v>20.923165754860943</v>
      </c>
      <c r="O57" s="11">
        <f t="shared" si="4"/>
        <v>4.6446345160549192E-3</v>
      </c>
    </row>
    <row r="58" spans="1:18" x14ac:dyDescent="0.3">
      <c r="B58" t="s">
        <v>28</v>
      </c>
      <c r="E58" s="22" t="s">
        <v>22</v>
      </c>
      <c r="F58" s="18">
        <f t="shared" si="3"/>
        <v>2.167609178476285</v>
      </c>
      <c r="G58" s="18">
        <f t="shared" si="3"/>
        <v>2.1795828990855974</v>
      </c>
      <c r="H58" s="18">
        <f t="shared" si="3"/>
        <v>2.191576714478332</v>
      </c>
      <c r="I58" s="18">
        <f t="shared" si="3"/>
        <v>2.2035906299785961</v>
      </c>
      <c r="J58" s="18">
        <f t="shared" si="3"/>
        <v>2.2156246509104962</v>
      </c>
      <c r="K58" s="18">
        <f t="shared" si="3"/>
        <v>2.2276787825981392</v>
      </c>
      <c r="L58" s="18">
        <f t="shared" si="3"/>
        <v>2.2397530303656321</v>
      </c>
      <c r="O58" s="11">
        <f t="shared" si="4"/>
        <v>5.4508922887372968E-3</v>
      </c>
    </row>
    <row r="59" spans="1:18" x14ac:dyDescent="0.3">
      <c r="B59" t="s">
        <v>29</v>
      </c>
      <c r="E59" s="22" t="s">
        <v>22</v>
      </c>
      <c r="F59" s="18">
        <f t="shared" si="3"/>
        <v>8.8102895103101311</v>
      </c>
      <c r="G59" s="18">
        <f t="shared" si="3"/>
        <v>8.8248332070482149</v>
      </c>
      <c r="H59" s="18">
        <f t="shared" si="3"/>
        <v>8.8393870091086839</v>
      </c>
      <c r="I59" s="18">
        <f t="shared" si="3"/>
        <v>8.8539509187036742</v>
      </c>
      <c r="J59" s="18">
        <f t="shared" si="3"/>
        <v>8.8685249380453044</v>
      </c>
      <c r="K59" s="18">
        <f t="shared" si="3"/>
        <v>8.8831090693457053</v>
      </c>
      <c r="L59" s="18">
        <f t="shared" si="3"/>
        <v>8.8977033148169973</v>
      </c>
      <c r="O59" s="11">
        <f t="shared" si="4"/>
        <v>1.6452663560846104E-3</v>
      </c>
    </row>
    <row r="60" spans="1:18" x14ac:dyDescent="0.3">
      <c r="B60" t="s">
        <v>30</v>
      </c>
      <c r="E60" s="22" t="s">
        <v>22</v>
      </c>
      <c r="F60" s="18">
        <f t="shared" si="3"/>
        <v>11.094123275327522</v>
      </c>
      <c r="G60" s="18">
        <f t="shared" si="3"/>
        <v>11.131256762243302</v>
      </c>
      <c r="H60" s="18">
        <f t="shared" si="3"/>
        <v>11.168445183484874</v>
      </c>
      <c r="I60" s="18">
        <f t="shared" si="3"/>
        <v>11.205688553373943</v>
      </c>
      <c r="J60" s="18">
        <f t="shared" si="3"/>
        <v>11.242986886232215</v>
      </c>
      <c r="K60" s="18">
        <f t="shared" si="3"/>
        <v>11.280340196381392</v>
      </c>
      <c r="L60" s="18">
        <f t="shared" si="3"/>
        <v>11.317748498143189</v>
      </c>
      <c r="O60" s="11">
        <f t="shared" si="4"/>
        <v>3.3254544551763157E-3</v>
      </c>
    </row>
    <row r="61" spans="1:18" x14ac:dyDescent="0.3">
      <c r="A61" s="19">
        <v>-10.437286293289162</v>
      </c>
      <c r="B61" s="13" t="s">
        <v>31</v>
      </c>
      <c r="C61" s="13"/>
      <c r="D61" s="13"/>
      <c r="E61" s="13" t="s">
        <v>22</v>
      </c>
      <c r="F61" s="20">
        <f t="shared" ref="F61:L61" si="5">SUM(F54:F60)</f>
        <v>84.441508225363862</v>
      </c>
      <c r="G61" s="20">
        <f t="shared" si="5"/>
        <v>84.935796457967797</v>
      </c>
      <c r="H61" s="20">
        <f t="shared" si="5"/>
        <v>85.431427069963704</v>
      </c>
      <c r="I61" s="20">
        <f t="shared" si="5"/>
        <v>85.928400434998181</v>
      </c>
      <c r="J61" s="20">
        <f t="shared" si="5"/>
        <v>86.426716926717774</v>
      </c>
      <c r="K61" s="20">
        <f t="shared" si="5"/>
        <v>86.926376918769037</v>
      </c>
      <c r="L61" s="20">
        <f t="shared" si="5"/>
        <v>87.427380784798586</v>
      </c>
      <c r="O61" s="16">
        <f t="shared" si="4"/>
        <v>5.790320302438921E-3</v>
      </c>
    </row>
    <row r="62" spans="1:18" x14ac:dyDescent="0.3">
      <c r="F62" s="19"/>
      <c r="G62" s="19"/>
      <c r="H62" s="19"/>
      <c r="I62" s="19"/>
      <c r="J62" s="19"/>
      <c r="K62" s="19"/>
      <c r="L62" s="19"/>
    </row>
    <row r="65" spans="2:18" ht="17" x14ac:dyDescent="0.3">
      <c r="B65" s="3" t="s">
        <v>23</v>
      </c>
      <c r="C65" s="3"/>
      <c r="D65" s="3"/>
      <c r="E65" s="3"/>
      <c r="F65" s="3"/>
      <c r="G65" s="3"/>
      <c r="H65" s="3"/>
      <c r="I65" s="3"/>
      <c r="J65" s="3"/>
      <c r="K65" s="3"/>
      <c r="L65" s="3"/>
      <c r="M65" s="3"/>
      <c r="N65" s="3"/>
      <c r="O65" s="3"/>
      <c r="P65" s="3"/>
      <c r="Q65" s="3"/>
      <c r="R65" s="3"/>
    </row>
  </sheetData>
  <pageMargins left="0.70866141732283472" right="0.70866141732283472" top="0.74803149606299213" bottom="0.74803149606299213" header="0.31496062992125984" footer="0.31496062992125984"/>
  <pageSetup paperSize="9" scale="57" orientation="portrait" r:id="rId1"/>
  <headerFooter>
    <oddHeader xml:space="preserve">&amp;C&amp;"Calibri"&amp;8&amp;K000000 OFFICIAL - Public. This information has been cleared for unrestricted distribution. &amp;1#_x000D_&amp;"Aptos"&amp;10&amp;K161B21Page &amp;P&amp;R&amp;G
</oddHeader>
    <oddFooter>&amp;LPrinted on &amp;D at &amp;T&amp;C_x000D_&amp;1#&amp;"Calibri"&amp;8&amp;K000000 OFFICIAL - Public&amp;RPage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PR Project Document" ma:contentTypeID="0x010100026BFE6A34D44FF09C8C098CCC1B744C00065ADE2BF1AC4626B3688A1E0E8893DD001EE092C6875645D0BBFC71C3103C92B0001B00025EA510FC49960B63EBD68877D0" ma:contentTypeVersion="13" ma:contentTypeDescription="Create a new document." ma:contentTypeScope="" ma:versionID="05b60fb7ee5bb21b87aa8f78072fd1f4">
  <xsd:schema xmlns:xsd="http://www.w3.org/2001/XMLSchema" xmlns:xs="http://www.w3.org/2001/XMLSchema" xmlns:p="http://schemas.microsoft.com/office/2006/metadata/properties" xmlns:ns2="7c02c562-1e82-4d3d-bb6c-843c3e7142ca" xmlns:ns3="b1b4cc05-2230-49cd-b5b0-28e5f30c22ef" targetNamespace="http://schemas.microsoft.com/office/2006/metadata/properties" ma:root="true" ma:fieldsID="d3387d54aea84ff7ff682c930e8c7d1a" ns2:_="" ns3:_="">
    <xsd:import namespace="7c02c562-1e82-4d3d-bb6c-843c3e7142ca"/>
    <xsd:import namespace="b1b4cc05-2230-49cd-b5b0-28e5f30c22ef"/>
    <xsd:element name="properties">
      <xsd:complexType>
        <xsd:sequence>
          <xsd:element name="documentManagement">
            <xsd:complexType>
              <xsd:all>
                <xsd:element ref="ns2:obd7f88e7c304967bb7efaedae455aad" minOccurs="0"/>
                <xsd:element ref="ns2:TaxCatchAll" minOccurs="0"/>
                <xsd:element ref="ns2:TaxCatchAllLabel" minOccurs="0"/>
                <xsd:element ref="ns2:md537954de5d4799b31f8b38caab65fb" minOccurs="0"/>
                <xsd:element ref="ns2:c0579850fabd4de2a8282f228563db32" minOccurs="0"/>
                <xsd:element ref="ns2:ia87196ad58442c8a12c50af490ce525"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2:_dlc_DocId" minOccurs="0"/>
                <xsd:element ref="ns2:_dlc_DocIdUrl" minOccurs="0"/>
                <xsd:element ref="ns2:_dlc_DocIdPersistId"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2c562-1e82-4d3d-bb6c-843c3e7142ca" elementFormDefault="qualified">
    <xsd:import namespace="http://schemas.microsoft.com/office/2006/documentManagement/types"/>
    <xsd:import namespace="http://schemas.microsoft.com/office/infopath/2007/PartnerControls"/>
    <xsd:element name="obd7f88e7c304967bb7efaedae455aad" ma:index="8" ma:taxonomy="true" ma:internalName="obd7f88e7c304967bb7efaedae455aad" ma:taxonomyFieldName="CAAContentGroup" ma:displayName="Content Group" ma:fieldId="{8bd7f88e-7c30-4967-bb7e-faedae455aad}" ma:sspId="32b1b85a-9065-498a-a715-2e842cb76486" ma:termSetId="078a1673-67d9-42ad-9a0e-7f45c535eef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28361a6-fa2d-4f95-8851-bf529f68af46}" ma:internalName="TaxCatchAll" ma:showField="CatchAllData" ma:web="7c02c562-1e82-4d3d-bb6c-843c3e7142c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28361a6-fa2d-4f95-8851-bf529f68af46}" ma:internalName="TaxCatchAllLabel" ma:readOnly="true" ma:showField="CatchAllDataLabel" ma:web="7c02c562-1e82-4d3d-bb6c-843c3e7142ca">
      <xsd:complexType>
        <xsd:complexContent>
          <xsd:extension base="dms:MultiChoiceLookup">
            <xsd:sequence>
              <xsd:element name="Value" type="dms:Lookup" maxOccurs="unbounded" minOccurs="0" nillable="true"/>
            </xsd:sequence>
          </xsd:extension>
        </xsd:complexContent>
      </xsd:complexType>
    </xsd:element>
    <xsd:element name="md537954de5d4799b31f8b38caab65fb" ma:index="12" ma:taxonomy="true" ma:internalName="md537954de5d4799b31f8b38caab65fb" ma:taxonomyFieldName="CAABusinessFunctions" ma:displayName="Business Functions" ma:fieldId="{6d537954-de5d-4799-b31f-8b38caab65fb}" ma:taxonomyMulti="true" ma:sspId="32b1b85a-9065-498a-a715-2e842cb76486" ma:termSetId="cf28a2d6-8bcd-450b-a49a-65779e58cd06" ma:anchorId="00000000-0000-0000-0000-000000000000" ma:open="false" ma:isKeyword="false">
      <xsd:complexType>
        <xsd:sequence>
          <xsd:element ref="pc:Terms" minOccurs="0" maxOccurs="1"/>
        </xsd:sequence>
      </xsd:complexType>
    </xsd:element>
    <xsd:element name="c0579850fabd4de2a8282f228563db32" ma:index="14" ma:taxonomy="true" ma:internalName="c0579850fabd4de2a8282f228563db32" ma:taxonomyFieldName="CAADepartments" ma:displayName="Departments" ma:fieldId="{c0579850-fabd-4de2-a828-2f228563db32}" ma:taxonomyMulti="true" ma:sspId="32b1b85a-9065-498a-a715-2e842cb76486" ma:termSetId="059fbec2-a57e-4088-9445-44d85639509f" ma:anchorId="00000000-0000-0000-0000-000000000000" ma:open="false" ma:isKeyword="false">
      <xsd:complexType>
        <xsd:sequence>
          <xsd:element ref="pc:Terms" minOccurs="0" maxOccurs="1"/>
        </xsd:sequence>
      </xsd:complexType>
    </xsd:element>
    <xsd:element name="ia87196ad58442c8a12c50af490ce525" ma:index="16" nillable="true" ma:taxonomy="true" ma:internalName="ia87196ad58442c8a12c50af490ce525" ma:taxonomyFieldName="CAAICAOAerodrome" ma:displayName="Aerodrome" ma:fieldId="{2a87196a-d584-42c8-a12c-50af490ce525}" ma:sspId="32b1b85a-9065-498a-a715-2e842cb76486" ma:termSetId="00e5bf75-d9e8-4d0c-9e10-7005b537b44b"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1b4cc05-2230-49cd-b5b0-28e5f30c22ef"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0579850fabd4de2a8282f228563db32 xmlns="7c02c562-1e82-4d3d-bb6c-843c3e7142ca">
      <Terms xmlns="http://schemas.microsoft.com/office/infopath/2007/PartnerControls">
        <TermInfo xmlns="http://schemas.microsoft.com/office/infopath/2007/PartnerControls">
          <TermName xmlns="http://schemas.microsoft.com/office/infopath/2007/PartnerControls">Consumers and Markets</TermName>
          <TermId xmlns="http://schemas.microsoft.com/office/infopath/2007/PartnerControls">aaae88c1-0366-4a2a-8362-d7feeedf0c8e</TermId>
        </TermInfo>
      </Terms>
    </c0579850fabd4de2a8282f228563db32>
    <md537954de5d4799b31f8b38caab65fb xmlns="7c02c562-1e82-4d3d-bb6c-843c3e7142ca">
      <Terms xmlns="http://schemas.microsoft.com/office/infopath/2007/PartnerControls">
        <TermInfo xmlns="http://schemas.microsoft.com/office/infopath/2007/PartnerControls">
          <TermName xmlns="http://schemas.microsoft.com/office/infopath/2007/PartnerControls">Aviation Consumer Protection</TermName>
          <TermId xmlns="http://schemas.microsoft.com/office/infopath/2007/PartnerControls">ec17897e-028e-417d-afc9-b145dc8f0a0b</TermId>
        </TermInfo>
        <TermInfo xmlns="http://schemas.microsoft.com/office/infopath/2007/PartnerControls">
          <TermName xmlns="http://schemas.microsoft.com/office/infopath/2007/PartnerControls">Market and Performance Regulation</TermName>
          <TermId xmlns="http://schemas.microsoft.com/office/infopath/2007/PartnerControls">7c83a01d-94da-43c4-a6c6-f97ba212aa86</TermId>
        </TermInfo>
      </Terms>
    </md537954de5d4799b31f8b38caab65fb>
    <TaxCatchAll xmlns="7c02c562-1e82-4d3d-bb6c-843c3e7142ca">
      <Value>10</Value>
      <Value>2</Value>
      <Value>1</Value>
      <Value>3</Value>
    </TaxCatchAll>
    <ia87196ad58442c8a12c50af490ce525 xmlns="7c02c562-1e82-4d3d-bb6c-843c3e7142ca">
      <Terms xmlns="http://schemas.microsoft.com/office/infopath/2007/PartnerControls"/>
    </ia87196ad58442c8a12c50af490ce525>
    <obd7f88e7c304967bb7efaedae455aad xmlns="7c02c562-1e82-4d3d-bb6c-843c3e7142ca">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8f0ac385-1b1c-42dd-8d95-2d53389c5a43</TermId>
        </TermInfo>
      </Terms>
    </obd7f88e7c304967bb7efaedae455aad>
    <_dlc_DocId xmlns="7c02c562-1e82-4d3d-bb6c-843c3e7142ca">YDDR3SSRJYKD-218160605-12846</_dlc_DocId>
    <_dlc_DocIdUrl xmlns="7c02c562-1e82-4d3d-bb6c-843c3e7142ca">
      <Url>https://caa.sharepoint.com/sites/consumers-and-markets-group/ercp/airport-regulation/_layouts/15/DocIdRedir.aspx?ID=YDDR3SSRJYKD-218160605-12846</Url>
      <Description>YDDR3SSRJYKD-218160605-12846</Description>
    </_dlc_DocIdUrl>
  </documentManagement>
</p:properties>
</file>

<file path=customXml/itemProps1.xml><?xml version="1.0" encoding="utf-8"?>
<ds:datastoreItem xmlns:ds="http://schemas.openxmlformats.org/officeDocument/2006/customXml" ds:itemID="{9E5A7C3A-8168-4AD6-9983-415C4CA8D5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2c562-1e82-4d3d-bb6c-843c3e7142ca"/>
    <ds:schemaRef ds:uri="b1b4cc05-2230-49cd-b5b0-28e5f30c22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E25464-4B44-44C9-A3A9-E8AD48528574}">
  <ds:schemaRefs>
    <ds:schemaRef ds:uri="http://schemas.microsoft.com/sharepoint/events"/>
  </ds:schemaRefs>
</ds:datastoreItem>
</file>

<file path=customXml/itemProps3.xml><?xml version="1.0" encoding="utf-8"?>
<ds:datastoreItem xmlns:ds="http://schemas.openxmlformats.org/officeDocument/2006/customXml" ds:itemID="{33597D3C-8EB4-4AD3-93A5-97F37A1231CA}">
  <ds:schemaRefs>
    <ds:schemaRef ds:uri="http://schemas.microsoft.com/sharepoint/v3/contenttype/forms"/>
  </ds:schemaRefs>
</ds:datastoreItem>
</file>

<file path=customXml/itemProps4.xml><?xml version="1.0" encoding="utf-8"?>
<ds:datastoreItem xmlns:ds="http://schemas.openxmlformats.org/officeDocument/2006/customXml" ds:itemID="{9DCA45F9-0049-435D-B1F2-490C91762F55}">
  <ds:schemaRefs>
    <ds:schemaRef ds:uri="http://schemas.microsoft.com/office/2006/metadata/properties"/>
    <ds:schemaRef ds:uri="http://purl.org/dc/elements/1.1/"/>
    <ds:schemaRef ds:uri="b1b4cc05-2230-49cd-b5b0-28e5f30c22ef"/>
    <ds:schemaRef ds:uri="http://purl.org/dc/terms/"/>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infopath/2007/PartnerControls"/>
    <ds:schemaRef ds:uri="7c02c562-1e82-4d3d-bb6c-843c3e714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H8 Forecast - Base</vt:lpstr>
      <vt:lpstr>H8 Forecast High</vt:lpstr>
      <vt:lpstr>H8 Forecast Low</vt:lpstr>
    </vt:vector>
  </TitlesOfParts>
  <Company>Steer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Tavani</dc:creator>
  <cp:lastModifiedBy>Robert Toal</cp:lastModifiedBy>
  <dcterms:created xsi:type="dcterms:W3CDTF">2026-01-23T23:18:06Z</dcterms:created>
  <dcterms:modified xsi:type="dcterms:W3CDTF">2026-03-24T19:03:40Z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6039e1-a83a-4485-9581-62128b86c05c_Enabled">
    <vt:lpwstr>true</vt:lpwstr>
  </property>
  <property fmtid="{D5CDD505-2E9C-101B-9397-08002B2CF9AE}" pid="3" name="MSIP_Label_1e6039e1-a83a-4485-9581-62128b86c05c_SetDate">
    <vt:lpwstr>2026-03-24T19:02:59Z</vt:lpwstr>
  </property>
  <property fmtid="{D5CDD505-2E9C-101B-9397-08002B2CF9AE}" pid="4" name="MSIP_Label_1e6039e1-a83a-4485-9581-62128b86c05c_Method">
    <vt:lpwstr>Privileged</vt:lpwstr>
  </property>
  <property fmtid="{D5CDD505-2E9C-101B-9397-08002B2CF9AE}" pid="5" name="MSIP_Label_1e6039e1-a83a-4485-9581-62128b86c05c_Name">
    <vt:lpwstr>O - Unrestricted - Public</vt:lpwstr>
  </property>
  <property fmtid="{D5CDD505-2E9C-101B-9397-08002B2CF9AE}" pid="6" name="MSIP_Label_1e6039e1-a83a-4485-9581-62128b86c05c_SiteId">
    <vt:lpwstr>c4edd5ba-10c3-4fe3-946a-7c9c446ab8c8</vt:lpwstr>
  </property>
  <property fmtid="{D5CDD505-2E9C-101B-9397-08002B2CF9AE}" pid="7" name="MSIP_Label_1e6039e1-a83a-4485-9581-62128b86c05c_ActionId">
    <vt:lpwstr>10bddaac-5acb-449c-99bd-3d23d065df2b</vt:lpwstr>
  </property>
  <property fmtid="{D5CDD505-2E9C-101B-9397-08002B2CF9AE}" pid="8" name="MSIP_Label_1e6039e1-a83a-4485-9581-62128b86c05c_ContentBits">
    <vt:lpwstr>3</vt:lpwstr>
  </property>
  <property fmtid="{D5CDD505-2E9C-101B-9397-08002B2CF9AE}" pid="9" name="MSIP_Label_1e6039e1-a83a-4485-9581-62128b86c05c_Tag">
    <vt:lpwstr>10, 0, 1, 1</vt:lpwstr>
  </property>
  <property fmtid="{D5CDD505-2E9C-101B-9397-08002B2CF9AE}" pid="10" name="ContentTypeId">
    <vt:lpwstr>0x010100026BFE6A34D44FF09C8C098CCC1B744C00065ADE2BF1AC4626B3688A1E0E8893DD001EE092C6875645D0BBFC71C3103C92B0001B00025EA510FC49960B63EBD68877D0</vt:lpwstr>
  </property>
  <property fmtid="{D5CDD505-2E9C-101B-9397-08002B2CF9AE}" pid="11" name="CAAContentGroup">
    <vt:lpwstr>10;#Project|8f0ac385-1b1c-42dd-8d95-2d53389c5a43</vt:lpwstr>
  </property>
  <property fmtid="{D5CDD505-2E9C-101B-9397-08002B2CF9AE}" pid="12" name="CAADepartments">
    <vt:lpwstr>1;#Consumers and Markets|aaae88c1-0366-4a2a-8362-d7feeedf0c8e</vt:lpwstr>
  </property>
  <property fmtid="{D5CDD505-2E9C-101B-9397-08002B2CF9AE}" pid="13" name="CAAICAOAerodrome">
    <vt:lpwstr/>
  </property>
  <property fmtid="{D5CDD505-2E9C-101B-9397-08002B2CF9AE}" pid="14" name="CAABusinessFunctions">
    <vt:lpwstr>2;#Aviation Consumer Protection|ec17897e-028e-417d-afc9-b145dc8f0a0b;#3;#Market and Performance Regulation|7c83a01d-94da-43c4-a6c6-f97ba212aa86</vt:lpwstr>
  </property>
  <property fmtid="{D5CDD505-2E9C-101B-9397-08002B2CF9AE}" pid="15" name="_dlc_DocIdItemGuid">
    <vt:lpwstr>6a1e41f3-e200-42fb-ab28-94edb8771139</vt:lpwstr>
  </property>
</Properties>
</file>