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napback\2025Snapback\CAPI\Report25\Final\"/>
    </mc:Choice>
  </mc:AlternateContent>
  <xr:revisionPtr revIDLastSave="0" documentId="13_ncr:1_{37456B1B-F5E1-4683-B287-B5E6F5873ECD}" xr6:coauthVersionLast="47" xr6:coauthVersionMax="47" xr10:uidLastSave="{00000000-0000-0000-0000-000000000000}"/>
  <bookViews>
    <workbookView xWindow="-110" yWindow="-110" windowWidth="19420" windowHeight="11500" tabRatio="601" xr2:uid="{00000000-000D-0000-FFFF-FFFF00000000}"/>
  </bookViews>
  <sheets>
    <sheet name="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D33" i="1"/>
  <c r="F33" i="1"/>
  <c r="H33" i="1"/>
  <c r="B34" i="1"/>
  <c r="D34" i="1"/>
  <c r="F34" i="1"/>
  <c r="H34" i="1"/>
  <c r="B35" i="1"/>
  <c r="D35" i="1"/>
  <c r="F35" i="1"/>
  <c r="H35" i="1"/>
  <c r="R15" i="1"/>
  <c r="C15" i="1" s="1"/>
  <c r="B48" i="1"/>
  <c r="B49" i="1"/>
  <c r="B50" i="1"/>
  <c r="B51" i="1"/>
  <c r="B52" i="1"/>
  <c r="B53" i="1"/>
  <c r="B54" i="1"/>
  <c r="B55" i="1"/>
  <c r="D55" i="1"/>
  <c r="F55" i="1"/>
  <c r="H55" i="1"/>
  <c r="R8" i="1"/>
  <c r="G8" i="1" s="1"/>
  <c r="R9" i="1"/>
  <c r="E9" i="1" s="1"/>
  <c r="R10" i="1"/>
  <c r="M10" i="1" s="1"/>
  <c r="R11" i="1"/>
  <c r="O11" i="1" s="1"/>
  <c r="R12" i="1"/>
  <c r="G12" i="1" s="1"/>
  <c r="R13" i="1"/>
  <c r="J33" i="1" s="1"/>
  <c r="R14" i="1"/>
  <c r="E14" i="1" s="1"/>
  <c r="P17" i="1"/>
  <c r="H57" i="1" s="1"/>
  <c r="N17" i="1"/>
  <c r="L17" i="1"/>
  <c r="J17" i="1"/>
  <c r="F57" i="1" s="1"/>
  <c r="H17" i="1"/>
  <c r="D57" i="1" s="1"/>
  <c r="F17" i="1"/>
  <c r="F37" i="1" s="1"/>
  <c r="D17" i="1"/>
  <c r="B17" i="1"/>
  <c r="B57" i="1" s="1"/>
  <c r="D48" i="1"/>
  <c r="F48" i="1"/>
  <c r="H48" i="1"/>
  <c r="D49" i="1"/>
  <c r="F49" i="1"/>
  <c r="H49" i="1"/>
  <c r="D50" i="1"/>
  <c r="F50" i="1"/>
  <c r="H50" i="1"/>
  <c r="D51" i="1"/>
  <c r="F51" i="1"/>
  <c r="H51" i="1"/>
  <c r="D52" i="1"/>
  <c r="F52" i="1"/>
  <c r="H52" i="1"/>
  <c r="D53" i="1"/>
  <c r="F53" i="1"/>
  <c r="H53" i="1"/>
  <c r="D54" i="1"/>
  <c r="F54" i="1"/>
  <c r="H54" i="1"/>
  <c r="D28" i="1"/>
  <c r="F28" i="1"/>
  <c r="H28" i="1"/>
  <c r="D29" i="1"/>
  <c r="F29" i="1"/>
  <c r="H29" i="1"/>
  <c r="D30" i="1"/>
  <c r="F30" i="1"/>
  <c r="H30" i="1"/>
  <c r="D31" i="1"/>
  <c r="F31" i="1"/>
  <c r="H31" i="1"/>
  <c r="D32" i="1"/>
  <c r="F32" i="1"/>
  <c r="H32" i="1"/>
  <c r="B28" i="1"/>
  <c r="B29" i="1"/>
  <c r="B30" i="1"/>
  <c r="B31" i="1"/>
  <c r="B32" i="1"/>
  <c r="D37" i="1"/>
  <c r="H37" i="1" l="1"/>
  <c r="Q14" i="1"/>
  <c r="K14" i="1"/>
  <c r="C14" i="1"/>
  <c r="J54" i="1"/>
  <c r="C54" i="1" s="1"/>
  <c r="O15" i="1"/>
  <c r="Q11" i="1"/>
  <c r="I12" i="1"/>
  <c r="K12" i="1"/>
  <c r="S11" i="1"/>
  <c r="Q8" i="1"/>
  <c r="I13" i="1"/>
  <c r="S12" i="1"/>
  <c r="G13" i="1"/>
  <c r="C11" i="1"/>
  <c r="J51" i="1"/>
  <c r="G51" i="1" s="1"/>
  <c r="G11" i="1"/>
  <c r="E12" i="1"/>
  <c r="I11" i="1"/>
  <c r="J35" i="1"/>
  <c r="C35" i="1" s="1"/>
  <c r="J32" i="1"/>
  <c r="C32" i="1" s="1"/>
  <c r="J31" i="1"/>
  <c r="I31" i="1" s="1"/>
  <c r="S15" i="1"/>
  <c r="E11" i="1"/>
  <c r="S13" i="1"/>
  <c r="K11" i="1"/>
  <c r="J52" i="1"/>
  <c r="C52" i="1" s="1"/>
  <c r="M11" i="1"/>
  <c r="O12" i="1"/>
  <c r="K8" i="1"/>
  <c r="J55" i="1"/>
  <c r="E55" i="1" s="1"/>
  <c r="I15" i="1"/>
  <c r="G9" i="1"/>
  <c r="M9" i="1"/>
  <c r="Q9" i="1"/>
  <c r="K9" i="1"/>
  <c r="J48" i="1"/>
  <c r="O9" i="1"/>
  <c r="R17" i="1"/>
  <c r="M17" i="1" s="1"/>
  <c r="M15" i="1"/>
  <c r="Q15" i="1"/>
  <c r="G15" i="1"/>
  <c r="K15" i="1"/>
  <c r="S9" i="1"/>
  <c r="M8" i="1"/>
  <c r="E15" i="1"/>
  <c r="I8" i="1"/>
  <c r="J29" i="1"/>
  <c r="E29" i="1" s="1"/>
  <c r="E33" i="1"/>
  <c r="C33" i="1"/>
  <c r="G33" i="1"/>
  <c r="I33" i="1"/>
  <c r="O8" i="1"/>
  <c r="Q13" i="1"/>
  <c r="S14" i="1"/>
  <c r="S8" i="1"/>
  <c r="J34" i="1"/>
  <c r="O13" i="1"/>
  <c r="I9" i="1"/>
  <c r="M12" i="1"/>
  <c r="J50" i="1"/>
  <c r="C50" i="1" s="1"/>
  <c r="S10" i="1"/>
  <c r="E8" i="1"/>
  <c r="Q12" i="1"/>
  <c r="I10" i="1"/>
  <c r="C9" i="1"/>
  <c r="B37" i="1"/>
  <c r="J49" i="1"/>
  <c r="J53" i="1"/>
  <c r="E13" i="1"/>
  <c r="G10" i="1"/>
  <c r="G14" i="1"/>
  <c r="O10" i="1"/>
  <c r="K10" i="1"/>
  <c r="C10" i="1"/>
  <c r="M14" i="1"/>
  <c r="C8" i="1"/>
  <c r="J28" i="1"/>
  <c r="O14" i="1"/>
  <c r="Q10" i="1"/>
  <c r="M13" i="1"/>
  <c r="J30" i="1"/>
  <c r="E10" i="1"/>
  <c r="C12" i="1"/>
  <c r="K13" i="1"/>
  <c r="C13" i="1"/>
  <c r="I14" i="1"/>
  <c r="K33" i="1" l="1"/>
  <c r="I54" i="1"/>
  <c r="G31" i="1"/>
  <c r="E54" i="1"/>
  <c r="G54" i="1"/>
  <c r="G35" i="1"/>
  <c r="E52" i="1"/>
  <c r="I35" i="1"/>
  <c r="I17" i="1"/>
  <c r="E35" i="1"/>
  <c r="G52" i="1"/>
  <c r="I52" i="1"/>
  <c r="K35" i="1"/>
  <c r="E51" i="1"/>
  <c r="C31" i="1"/>
  <c r="E31" i="1"/>
  <c r="G32" i="1"/>
  <c r="I32" i="1"/>
  <c r="E32" i="1"/>
  <c r="C51" i="1"/>
  <c r="I51" i="1"/>
  <c r="G17" i="1"/>
  <c r="J57" i="1"/>
  <c r="I57" i="1" s="1"/>
  <c r="K17" i="1"/>
  <c r="Q17" i="1"/>
  <c r="S17" i="1"/>
  <c r="C48" i="1"/>
  <c r="G48" i="1"/>
  <c r="E48" i="1"/>
  <c r="I48" i="1"/>
  <c r="C17" i="1"/>
  <c r="O17" i="1"/>
  <c r="I29" i="1"/>
  <c r="C29" i="1"/>
  <c r="G29" i="1"/>
  <c r="E17" i="1"/>
  <c r="I55" i="1"/>
  <c r="C55" i="1"/>
  <c r="G55" i="1"/>
  <c r="E53" i="1"/>
  <c r="G53" i="1"/>
  <c r="C53" i="1"/>
  <c r="I53" i="1"/>
  <c r="J37" i="1"/>
  <c r="E30" i="1"/>
  <c r="C30" i="1"/>
  <c r="I30" i="1"/>
  <c r="G30" i="1"/>
  <c r="G34" i="1"/>
  <c r="I34" i="1"/>
  <c r="E34" i="1"/>
  <c r="E28" i="1"/>
  <c r="I28" i="1"/>
  <c r="C28" i="1"/>
  <c r="G28" i="1"/>
  <c r="C34" i="1"/>
  <c r="G49" i="1"/>
  <c r="I49" i="1"/>
  <c r="C49" i="1"/>
  <c r="E49" i="1"/>
  <c r="E50" i="1"/>
  <c r="G50" i="1"/>
  <c r="I50" i="1"/>
  <c r="K54" i="1" l="1"/>
  <c r="K32" i="1"/>
  <c r="K31" i="1"/>
  <c r="K57" i="1"/>
  <c r="C57" i="1"/>
  <c r="K52" i="1"/>
  <c r="K51" i="1"/>
  <c r="E57" i="1"/>
  <c r="G57" i="1"/>
  <c r="K29" i="1"/>
  <c r="K55" i="1"/>
  <c r="K48" i="1"/>
  <c r="K50" i="1"/>
  <c r="K30" i="1"/>
  <c r="E37" i="1"/>
  <c r="K37" i="1"/>
  <c r="I37" i="1"/>
  <c r="G37" i="1"/>
  <c r="K28" i="1"/>
  <c r="K34" i="1"/>
  <c r="C37" i="1"/>
  <c r="K53" i="1"/>
  <c r="K49" i="1"/>
</calcChain>
</file>

<file path=xl/sharedStrings.xml><?xml version="1.0" encoding="utf-8"?>
<sst xmlns="http://schemas.openxmlformats.org/spreadsheetml/2006/main" count="105" uniqueCount="29">
  <si>
    <t>Airport</t>
  </si>
  <si>
    <t>Total</t>
  </si>
  <si>
    <t>000's</t>
  </si>
  <si>
    <t>%</t>
  </si>
  <si>
    <t>Gatwick</t>
  </si>
  <si>
    <t>Heathrow</t>
  </si>
  <si>
    <t>Luton</t>
  </si>
  <si>
    <t>Manchester</t>
  </si>
  <si>
    <t>Stansted</t>
  </si>
  <si>
    <t>UK</t>
  </si>
  <si>
    <t>Foreign</t>
  </si>
  <si>
    <t>International Business</t>
  </si>
  <si>
    <t>International Leisure</t>
  </si>
  <si>
    <t>Domestic Business</t>
  </si>
  <si>
    <t>Domestic Leisure</t>
  </si>
  <si>
    <t>Business</t>
  </si>
  <si>
    <t>International</t>
  </si>
  <si>
    <t>Domestic</t>
  </si>
  <si>
    <t>Birmingham</t>
  </si>
  <si>
    <t>Leisure</t>
  </si>
  <si>
    <t>East Midlands</t>
  </si>
  <si>
    <t>Table 2.1</t>
  </si>
  <si>
    <t>Table 2.2</t>
  </si>
  <si>
    <t>Table 2.3</t>
  </si>
  <si>
    <r>
      <t>Note: Excludes</t>
    </r>
    <r>
      <rPr>
        <sz val="8"/>
        <rFont val="Arial"/>
        <family val="2"/>
      </rPr>
      <t xml:space="preserve"> interviews where passengers may not have answered all relevant core questions</t>
    </r>
  </si>
  <si>
    <t>London City</t>
  </si>
  <si>
    <t>`</t>
  </si>
  <si>
    <t>Country of Residence and Journey Purpose of terminal passengers at the 2025 survey airports.</t>
  </si>
  <si>
    <t>Characteristics of terminal passengers at the 2025 survey airports.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</si>
</sst>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,000"/>
    <numFmt numFmtId="166" formatCode="0.000"/>
    <numFmt numFmtId="167" formatCode="#,##0\ "/>
    <numFmt numFmtId="168" formatCode="0.0\ \ "/>
  </numFmts>
  <fonts count="4" x14ac:knownFonts="1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0" fillId="0" borderId="14" xfId="0" applyBorder="1" applyAlignment="1">
      <alignment horizontal="center"/>
    </xf>
    <xf numFmtId="167" fontId="0" fillId="0" borderId="2" xfId="0" applyNumberFormat="1" applyBorder="1" applyAlignment="1">
      <alignment horizontal="right"/>
    </xf>
    <xf numFmtId="167" fontId="0" fillId="0" borderId="6" xfId="0" applyNumberFormat="1" applyBorder="1" applyAlignment="1">
      <alignment horizontal="right"/>
    </xf>
    <xf numFmtId="167" fontId="0" fillId="0" borderId="15" xfId="0" applyNumberFormat="1" applyBorder="1" applyAlignment="1">
      <alignment horizontal="right"/>
    </xf>
    <xf numFmtId="168" fontId="0" fillId="0" borderId="2" xfId="0" applyNumberFormat="1" applyBorder="1"/>
    <xf numFmtId="168" fontId="0" fillId="0" borderId="6" xfId="0" applyNumberFormat="1" applyBorder="1"/>
    <xf numFmtId="168" fontId="0" fillId="0" borderId="16" xfId="0" applyNumberFormat="1" applyBorder="1"/>
    <xf numFmtId="168" fontId="0" fillId="0" borderId="7" xfId="0" applyNumberFormat="1" applyBorder="1"/>
    <xf numFmtId="167" fontId="0" fillId="0" borderId="17" xfId="0" applyNumberFormat="1" applyBorder="1" applyAlignment="1">
      <alignment horizontal="right"/>
    </xf>
    <xf numFmtId="0" fontId="2" fillId="0" borderId="11" xfId="0" applyFont="1" applyBorder="1" applyAlignment="1">
      <alignment horizontal="centerContinuous"/>
    </xf>
    <xf numFmtId="1" fontId="0" fillId="0" borderId="2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60"/>
  <sheetViews>
    <sheetView tabSelected="1" workbookViewId="0">
      <selection activeCell="R21" sqref="R21"/>
    </sheetView>
  </sheetViews>
  <sheetFormatPr defaultRowHeight="10" x14ac:dyDescent="0.2"/>
  <cols>
    <col min="1" max="1" width="22.33203125" customWidth="1"/>
    <col min="2" max="2" width="8.33203125" customWidth="1"/>
    <col min="3" max="3" width="7.109375" customWidth="1"/>
    <col min="4" max="4" width="8" customWidth="1"/>
    <col min="5" max="5" width="7.109375" customWidth="1"/>
    <col min="6" max="6" width="8.33203125" customWidth="1"/>
    <col min="7" max="7" width="7.109375" customWidth="1"/>
    <col min="8" max="8" width="8.33203125" customWidth="1"/>
    <col min="9" max="9" width="7.109375" customWidth="1"/>
    <col min="10" max="10" width="8.33203125" customWidth="1"/>
    <col min="11" max="12" width="7.109375" customWidth="1"/>
    <col min="13" max="13" width="8" customWidth="1"/>
    <col min="14" max="14" width="7.109375" bestFit="1" customWidth="1"/>
    <col min="15" max="15" width="9.44140625" customWidth="1"/>
    <col min="16" max="16" width="7" customWidth="1"/>
    <col min="17" max="17" width="7.109375" customWidth="1"/>
    <col min="18" max="18" width="7.77734375" customWidth="1"/>
    <col min="19" max="19" width="8.109375" customWidth="1"/>
  </cols>
  <sheetData>
    <row r="1" spans="1:94" ht="10.5" x14ac:dyDescent="0.25">
      <c r="A1" s="1" t="s">
        <v>21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</row>
    <row r="2" spans="1:94" x14ac:dyDescent="0.2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94" x14ac:dyDescent="0.2">
      <c r="A4" s="3"/>
      <c r="B4" s="17" t="s">
        <v>11</v>
      </c>
      <c r="C4" s="19"/>
      <c r="D4" s="19"/>
      <c r="E4" s="18"/>
      <c r="F4" s="19" t="s">
        <v>12</v>
      </c>
      <c r="G4" s="19"/>
      <c r="H4" s="19"/>
      <c r="I4" s="18"/>
      <c r="J4" s="17" t="s">
        <v>13</v>
      </c>
      <c r="K4" s="19"/>
      <c r="L4" s="19"/>
      <c r="M4" s="18"/>
      <c r="N4" s="19" t="s">
        <v>14</v>
      </c>
      <c r="O4" s="19"/>
      <c r="P4" s="19"/>
      <c r="Q4" s="18"/>
      <c r="R4" s="20"/>
      <c r="S4" s="21"/>
    </row>
    <row r="5" spans="1:94" x14ac:dyDescent="0.2">
      <c r="A5" s="4" t="s">
        <v>0</v>
      </c>
      <c r="B5" s="5" t="s">
        <v>9</v>
      </c>
      <c r="C5" s="6"/>
      <c r="D5" s="7" t="s">
        <v>10</v>
      </c>
      <c r="E5" s="8"/>
      <c r="F5" s="9" t="s">
        <v>9</v>
      </c>
      <c r="G5" s="6"/>
      <c r="H5" s="9" t="s">
        <v>10</v>
      </c>
      <c r="I5" s="10"/>
      <c r="J5" s="5" t="s">
        <v>9</v>
      </c>
      <c r="K5" s="6"/>
      <c r="L5" s="7" t="s">
        <v>10</v>
      </c>
      <c r="M5" s="8"/>
      <c r="N5" s="9" t="s">
        <v>9</v>
      </c>
      <c r="O5" s="6"/>
      <c r="P5" s="9" t="s">
        <v>10</v>
      </c>
      <c r="Q5" s="10"/>
      <c r="R5" s="9" t="s">
        <v>1</v>
      </c>
      <c r="S5" s="7"/>
    </row>
    <row r="6" spans="1:94" x14ac:dyDescent="0.2">
      <c r="A6" s="11"/>
      <c r="B6" s="12" t="s">
        <v>2</v>
      </c>
      <c r="C6" s="13" t="s">
        <v>3</v>
      </c>
      <c r="D6" s="14" t="s">
        <v>2</v>
      </c>
      <c r="E6" s="35" t="s">
        <v>3</v>
      </c>
      <c r="F6" s="14" t="s">
        <v>2</v>
      </c>
      <c r="G6" s="13" t="s">
        <v>3</v>
      </c>
      <c r="H6" s="14" t="s">
        <v>2</v>
      </c>
      <c r="I6" s="35" t="s">
        <v>3</v>
      </c>
      <c r="J6" s="12" t="s">
        <v>2</v>
      </c>
      <c r="K6" s="13" t="s">
        <v>3</v>
      </c>
      <c r="L6" s="14" t="s">
        <v>2</v>
      </c>
      <c r="M6" s="35" t="s">
        <v>3</v>
      </c>
      <c r="N6" s="14" t="s">
        <v>2</v>
      </c>
      <c r="O6" s="13" t="s">
        <v>3</v>
      </c>
      <c r="P6" s="14" t="s">
        <v>2</v>
      </c>
      <c r="Q6" s="35" t="s">
        <v>3</v>
      </c>
      <c r="R6" s="14" t="s">
        <v>2</v>
      </c>
      <c r="S6" s="13" t="s">
        <v>3</v>
      </c>
    </row>
    <row r="7" spans="1:94" x14ac:dyDescent="0.2">
      <c r="A7" s="4"/>
      <c r="B7" s="4"/>
      <c r="C7" s="4"/>
      <c r="D7" s="4"/>
      <c r="E7" s="15"/>
      <c r="F7" s="16"/>
      <c r="G7" s="4"/>
      <c r="H7" s="4"/>
      <c r="I7" s="15"/>
      <c r="J7" s="4"/>
      <c r="K7" s="4"/>
      <c r="L7" s="4"/>
      <c r="M7" s="15"/>
      <c r="N7" s="16"/>
      <c r="O7" s="4"/>
      <c r="P7" s="4"/>
      <c r="Q7" s="15"/>
      <c r="R7" s="16"/>
      <c r="S7" s="4"/>
    </row>
    <row r="8" spans="1:94" x14ac:dyDescent="0.2">
      <c r="A8" s="4" t="s">
        <v>18</v>
      </c>
      <c r="B8" s="36">
        <v>639.13269637942881</v>
      </c>
      <c r="C8" s="39">
        <f t="shared" ref="C8:C14" si="0">B8/$R8*100</f>
        <v>4.8527667084769872</v>
      </c>
      <c r="D8" s="36">
        <v>414.16949067178166</v>
      </c>
      <c r="E8" s="39">
        <f t="shared" ref="E8:E14" si="1">D8/$R8*100</f>
        <v>3.1446801695241549</v>
      </c>
      <c r="F8" s="38">
        <v>9752.3870175242409</v>
      </c>
      <c r="G8" s="39">
        <f>F8/$R8*100</f>
        <v>74.047313359054215</v>
      </c>
      <c r="H8" s="36">
        <v>1213.6993640240771</v>
      </c>
      <c r="I8" s="39">
        <f t="shared" ref="I8:I14" si="2">H8/$R8*100</f>
        <v>9.2153005177178162</v>
      </c>
      <c r="J8" s="38">
        <v>454.97461663474587</v>
      </c>
      <c r="K8" s="39">
        <f t="shared" ref="K8:K14" si="3">J8/$R8*100</f>
        <v>3.4545027743290997</v>
      </c>
      <c r="L8" s="36">
        <v>5.6722700312193997</v>
      </c>
      <c r="M8" s="39">
        <f t="shared" ref="M8:M14" si="4">L8/$R8*100</f>
        <v>4.3068056641326902E-2</v>
      </c>
      <c r="N8" s="38">
        <v>652.13759081007038</v>
      </c>
      <c r="O8" s="39">
        <f t="shared" ref="O8:O14" si="5">N8/$R8*100</f>
        <v>4.9515094564192861</v>
      </c>
      <c r="P8" s="36">
        <v>38.307522523964785</v>
      </c>
      <c r="Q8" s="39">
        <f t="shared" ref="Q8:Q14" si="6">P8/$R8*100</f>
        <v>0.29085895783708804</v>
      </c>
      <c r="R8" s="38">
        <f t="shared" ref="R8:R14" si="7">B8+D8+F8+H8+J8+L8+N8+P8</f>
        <v>13170.480568599532</v>
      </c>
      <c r="S8" s="45">
        <f t="shared" ref="S8:S14" si="8">R8/$R8*100</f>
        <v>100</v>
      </c>
    </row>
    <row r="9" spans="1:94" x14ac:dyDescent="0.2">
      <c r="A9" s="4" t="s">
        <v>20</v>
      </c>
      <c r="B9" s="36">
        <v>52.351999636072797</v>
      </c>
      <c r="C9" s="39">
        <f t="shared" si="0"/>
        <v>1.3802067103185265</v>
      </c>
      <c r="D9" s="36">
        <v>6.4922949294641503</v>
      </c>
      <c r="E9" s="39">
        <f t="shared" si="1"/>
        <v>0.1711626889002163</v>
      </c>
      <c r="F9" s="38">
        <v>3396.4638644281113</v>
      </c>
      <c r="G9" s="39">
        <f t="shared" ref="G9:G14" si="9">F9/$R9*100</f>
        <v>89.544281968705548</v>
      </c>
      <c r="H9" s="36">
        <v>245.13284100638162</v>
      </c>
      <c r="I9" s="39">
        <f t="shared" si="2"/>
        <v>6.4626756270705199</v>
      </c>
      <c r="J9" s="38">
        <v>9.7540298778403489</v>
      </c>
      <c r="K9" s="39">
        <f t="shared" si="3"/>
        <v>0.25715498134986897</v>
      </c>
      <c r="L9" s="36">
        <v>0</v>
      </c>
      <c r="M9" s="39">
        <f t="shared" si="4"/>
        <v>0</v>
      </c>
      <c r="N9" s="38">
        <v>79.093970122159647</v>
      </c>
      <c r="O9" s="39">
        <f t="shared" si="5"/>
        <v>2.0852313009476271</v>
      </c>
      <c r="P9" s="36">
        <v>3.7660000000000036</v>
      </c>
      <c r="Q9" s="39">
        <f t="shared" si="6"/>
        <v>9.9286722707684807E-2</v>
      </c>
      <c r="R9" s="38">
        <f t="shared" si="7"/>
        <v>3793.0550000000298</v>
      </c>
      <c r="S9" s="45">
        <f t="shared" si="8"/>
        <v>100</v>
      </c>
    </row>
    <row r="10" spans="1:94" x14ac:dyDescent="0.2">
      <c r="A10" s="4" t="s">
        <v>4</v>
      </c>
      <c r="B10" s="36">
        <v>1805.8295892096721</v>
      </c>
      <c r="C10" s="39">
        <f t="shared" si="0"/>
        <v>4.2809442143974952</v>
      </c>
      <c r="D10" s="36">
        <v>654.0378195759248</v>
      </c>
      <c r="E10" s="39">
        <f t="shared" si="1"/>
        <v>1.5504782048322148</v>
      </c>
      <c r="F10" s="38">
        <v>30339.063891517893</v>
      </c>
      <c r="G10" s="39">
        <f t="shared" si="9"/>
        <v>71.922534004701888</v>
      </c>
      <c r="H10" s="36">
        <v>6436.5262683831834</v>
      </c>
      <c r="I10" s="39">
        <f t="shared" si="2"/>
        <v>15.258588104933962</v>
      </c>
      <c r="J10" s="38">
        <v>758.61991023986411</v>
      </c>
      <c r="K10" s="39">
        <f t="shared" si="3"/>
        <v>1.7984030913400977</v>
      </c>
      <c r="L10" s="36">
        <v>14.873178748063852</v>
      </c>
      <c r="M10" s="39">
        <f t="shared" si="4"/>
        <v>3.525872479423138E-2</v>
      </c>
      <c r="N10" s="38">
        <v>2040.464799838147</v>
      </c>
      <c r="O10" s="39">
        <f t="shared" si="5"/>
        <v>4.8371762384134005</v>
      </c>
      <c r="P10" s="36">
        <v>133.55864283596111</v>
      </c>
      <c r="Q10" s="39">
        <f t="shared" si="6"/>
        <v>0.31661741658670062</v>
      </c>
      <c r="R10" s="38">
        <f t="shared" si="7"/>
        <v>42182.974100348714</v>
      </c>
      <c r="S10" s="45">
        <f t="shared" si="8"/>
        <v>100</v>
      </c>
    </row>
    <row r="11" spans="1:94" x14ac:dyDescent="0.2">
      <c r="A11" s="4" t="s">
        <v>5</v>
      </c>
      <c r="B11" s="36">
        <v>6381.5647915286963</v>
      </c>
      <c r="C11" s="39">
        <f t="shared" si="0"/>
        <v>7.5759463953665271</v>
      </c>
      <c r="D11" s="36">
        <v>7216.2203041359153</v>
      </c>
      <c r="E11" s="39">
        <f t="shared" si="1"/>
        <v>8.5668170718663461</v>
      </c>
      <c r="F11" s="38">
        <v>31581.744408267499</v>
      </c>
      <c r="G11" s="39">
        <f t="shared" si="9"/>
        <v>37.492622973414377</v>
      </c>
      <c r="H11" s="36">
        <v>34154.568266310423</v>
      </c>
      <c r="I11" s="39">
        <f t="shared" si="2"/>
        <v>40.546979744833152</v>
      </c>
      <c r="J11" s="38">
        <v>1194.7038823416206</v>
      </c>
      <c r="K11" s="39">
        <f t="shared" si="3"/>
        <v>1.418306146945542</v>
      </c>
      <c r="L11" s="36">
        <v>185.2198716364129</v>
      </c>
      <c r="M11" s="39">
        <f t="shared" si="4"/>
        <v>0.21988585319024778</v>
      </c>
      <c r="N11" s="38">
        <v>2579.6243566883722</v>
      </c>
      <c r="O11" s="39">
        <f t="shared" si="5"/>
        <v>3.0624300598492313</v>
      </c>
      <c r="P11" s="36">
        <v>940.90988933359301</v>
      </c>
      <c r="Q11" s="39">
        <f t="shared" si="6"/>
        <v>1.1170117545345772</v>
      </c>
      <c r="R11" s="38">
        <f t="shared" si="7"/>
        <v>84234.555770242529</v>
      </c>
      <c r="S11" s="45">
        <f t="shared" si="8"/>
        <v>100</v>
      </c>
    </row>
    <row r="12" spans="1:94" x14ac:dyDescent="0.2">
      <c r="A12" s="4" t="s">
        <v>25</v>
      </c>
      <c r="B12" s="36">
        <v>538.24318178654505</v>
      </c>
      <c r="C12" s="39">
        <f t="shared" si="0"/>
        <v>14.543917290242558</v>
      </c>
      <c r="D12" s="36">
        <v>579.96640544841739</v>
      </c>
      <c r="E12" s="39">
        <f t="shared" si="1"/>
        <v>15.671324258978139</v>
      </c>
      <c r="F12" s="38">
        <v>906.46164009564984</v>
      </c>
      <c r="G12" s="39">
        <f t="shared" si="9"/>
        <v>24.49358127783405</v>
      </c>
      <c r="H12" s="36">
        <v>915.09190668384667</v>
      </c>
      <c r="I12" s="39">
        <f t="shared" si="2"/>
        <v>24.726780485364852</v>
      </c>
      <c r="J12" s="38">
        <v>359.83067101155376</v>
      </c>
      <c r="K12" s="39">
        <f t="shared" si="3"/>
        <v>9.7230168347212711</v>
      </c>
      <c r="L12" s="36">
        <v>11.425931942135396</v>
      </c>
      <c r="M12" s="39">
        <f t="shared" si="4"/>
        <v>0.30874113180361668</v>
      </c>
      <c r="N12" s="38">
        <v>360.38231765250202</v>
      </c>
      <c r="O12" s="39">
        <f t="shared" si="5"/>
        <v>9.7379229280836821</v>
      </c>
      <c r="P12" s="36">
        <v>29.410945379354462</v>
      </c>
      <c r="Q12" s="39">
        <f t="shared" si="6"/>
        <v>0.79471579297182604</v>
      </c>
      <c r="R12" s="38">
        <f t="shared" si="7"/>
        <v>3700.8130000000046</v>
      </c>
      <c r="S12" s="45">
        <f t="shared" si="8"/>
        <v>100</v>
      </c>
    </row>
    <row r="13" spans="1:94" x14ac:dyDescent="0.2">
      <c r="A13" s="4" t="s">
        <v>6</v>
      </c>
      <c r="B13" s="36">
        <v>1094.7063559216117</v>
      </c>
      <c r="C13" s="39">
        <f t="shared" si="0"/>
        <v>6.3860503836984144</v>
      </c>
      <c r="D13" s="36">
        <v>301.60293148640051</v>
      </c>
      <c r="E13" s="39">
        <f t="shared" si="1"/>
        <v>1.7594229776091781</v>
      </c>
      <c r="F13" s="38">
        <v>12056.411695805296</v>
      </c>
      <c r="G13" s="39">
        <f t="shared" si="9"/>
        <v>70.331968129667715</v>
      </c>
      <c r="H13" s="36">
        <v>2392.9883311038802</v>
      </c>
      <c r="I13" s="39">
        <f t="shared" si="2"/>
        <v>13.959674178712852</v>
      </c>
      <c r="J13" s="38">
        <v>267.65323534817594</v>
      </c>
      <c r="K13" s="39">
        <f t="shared" si="3"/>
        <v>1.5613749176183047</v>
      </c>
      <c r="L13" s="36">
        <v>10.865082728500592</v>
      </c>
      <c r="M13" s="39">
        <f t="shared" si="4"/>
        <v>6.338226260579477E-2</v>
      </c>
      <c r="N13" s="38">
        <v>968.62093854818738</v>
      </c>
      <c r="O13" s="39">
        <f t="shared" si="5"/>
        <v>5.650521788618267</v>
      </c>
      <c r="P13" s="36">
        <v>49.301743375135544</v>
      </c>
      <c r="Q13" s="39">
        <f t="shared" si="6"/>
        <v>0.28760536146949167</v>
      </c>
      <c r="R13" s="38">
        <f t="shared" si="7"/>
        <v>17142.150314317187</v>
      </c>
      <c r="S13" s="45">
        <f t="shared" si="8"/>
        <v>100</v>
      </c>
    </row>
    <row r="14" spans="1:94" x14ac:dyDescent="0.2">
      <c r="A14" s="4" t="s">
        <v>7</v>
      </c>
      <c r="B14" s="36">
        <v>1675.0829211889659</v>
      </c>
      <c r="C14" s="39">
        <f t="shared" si="0"/>
        <v>5.3575631835682263</v>
      </c>
      <c r="D14" s="36">
        <v>649.76325695394473</v>
      </c>
      <c r="E14" s="39">
        <f t="shared" si="1"/>
        <v>2.0781942550168999</v>
      </c>
      <c r="F14" s="38">
        <v>23691.549240905995</v>
      </c>
      <c r="G14" s="39">
        <f t="shared" si="9"/>
        <v>75.774739488525228</v>
      </c>
      <c r="H14" s="36">
        <v>3412.4709690106006</v>
      </c>
      <c r="I14" s="39">
        <f t="shared" si="2"/>
        <v>10.914402264688922</v>
      </c>
      <c r="J14" s="38">
        <v>390.94990359774312</v>
      </c>
      <c r="K14" s="39">
        <f t="shared" si="3"/>
        <v>1.2504090296903763</v>
      </c>
      <c r="L14" s="36">
        <v>33.529304432984851</v>
      </c>
      <c r="M14" s="39">
        <f t="shared" si="4"/>
        <v>0.1072396863035928</v>
      </c>
      <c r="N14" s="38">
        <v>1226.693102609988</v>
      </c>
      <c r="O14" s="39">
        <f t="shared" si="5"/>
        <v>3.9234390852815317</v>
      </c>
      <c r="P14" s="36">
        <v>185.72268935928096</v>
      </c>
      <c r="Q14" s="39">
        <f t="shared" si="6"/>
        <v>0.59401300692523384</v>
      </c>
      <c r="R14" s="38">
        <f t="shared" si="7"/>
        <v>31265.761388059502</v>
      </c>
      <c r="S14" s="45">
        <f t="shared" si="8"/>
        <v>100</v>
      </c>
    </row>
    <row r="15" spans="1:94" x14ac:dyDescent="0.2">
      <c r="A15" s="4" t="s">
        <v>8</v>
      </c>
      <c r="B15" s="36">
        <v>1459.5495014861224</v>
      </c>
      <c r="C15" s="39">
        <f>B15/$R15*100</f>
        <v>4.9652944712211315</v>
      </c>
      <c r="D15" s="36">
        <v>665.40649014964822</v>
      </c>
      <c r="E15" s="39">
        <f>D15/$R15*100</f>
        <v>2.2636705115452509</v>
      </c>
      <c r="F15" s="38">
        <v>18650.081055622271</v>
      </c>
      <c r="G15" s="39">
        <f>F15/$R15*100</f>
        <v>63.44638825817016</v>
      </c>
      <c r="H15" s="36">
        <v>7077.5179527419086</v>
      </c>
      <c r="I15" s="39">
        <f>H15/$R15*100</f>
        <v>24.077265433571068</v>
      </c>
      <c r="J15" s="38">
        <v>334.37725437096742</v>
      </c>
      <c r="K15" s="39">
        <f>J15/$R15*100</f>
        <v>1.1375301288101276</v>
      </c>
      <c r="L15" s="36">
        <v>6.6135513147534697</v>
      </c>
      <c r="M15" s="39">
        <f>L15/$R15*100</f>
        <v>2.2498880472944943E-2</v>
      </c>
      <c r="N15" s="38">
        <v>1043.6945701539066</v>
      </c>
      <c r="O15" s="39">
        <f>N15/$R15*100</f>
        <v>3.5505824732577471</v>
      </c>
      <c r="P15" s="36">
        <v>157.78362416037149</v>
      </c>
      <c r="Q15" s="39">
        <f>P15/$R15*100</f>
        <v>0.53676984295155439</v>
      </c>
      <c r="R15" s="38">
        <f>B15+D15+F15+H15+J15+L15+N15+P15</f>
        <v>29395.023999999954</v>
      </c>
      <c r="S15" s="45">
        <f>R15/$R15*100</f>
        <v>100</v>
      </c>
    </row>
    <row r="16" spans="1:94" x14ac:dyDescent="0.2">
      <c r="A16" s="4"/>
      <c r="B16" s="36"/>
      <c r="C16" s="39"/>
      <c r="D16" s="36"/>
      <c r="E16" s="39"/>
      <c r="F16" s="38"/>
      <c r="G16" s="39"/>
      <c r="H16" s="36"/>
      <c r="I16" s="39"/>
      <c r="J16" s="38"/>
      <c r="K16" s="39"/>
      <c r="L16" s="36"/>
      <c r="M16" s="39"/>
      <c r="N16" s="38"/>
      <c r="O16" s="39"/>
      <c r="P16" s="36"/>
      <c r="Q16" s="39"/>
      <c r="R16" s="38"/>
      <c r="S16" s="45"/>
    </row>
    <row r="17" spans="1:20" x14ac:dyDescent="0.2">
      <c r="A17" s="11" t="s">
        <v>1</v>
      </c>
      <c r="B17" s="37">
        <f>SUM(B8:B15)</f>
        <v>13646.461037137116</v>
      </c>
      <c r="C17" s="40">
        <f>B17/$R17*100</f>
        <v>6.0682003314579163</v>
      </c>
      <c r="D17" s="37">
        <f>SUM(D8:D15)</f>
        <v>10487.658993351499</v>
      </c>
      <c r="E17" s="40">
        <f>D17/$R17*100</f>
        <v>4.6635692291563107</v>
      </c>
      <c r="F17" s="43">
        <f>SUM(F8:F15)</f>
        <v>130374.16281416695</v>
      </c>
      <c r="G17" s="40">
        <f>F17/$R17*100</f>
        <v>57.973751278774643</v>
      </c>
      <c r="H17" s="37">
        <f>SUM(H8:H15)</f>
        <v>55847.995899264301</v>
      </c>
      <c r="I17" s="40">
        <f>H17/$R17*100</f>
        <v>24.834044980959622</v>
      </c>
      <c r="J17" s="43">
        <f>SUM(J8:J15)</f>
        <v>3770.8635034225117</v>
      </c>
      <c r="K17" s="40">
        <f>J17/$R17*100</f>
        <v>1.6767977499133009</v>
      </c>
      <c r="L17" s="37">
        <f>SUM(L8:L15)</f>
        <v>268.19919083407046</v>
      </c>
      <c r="M17" s="40">
        <f>L17/$R17*100</f>
        <v>0.11926069435050253</v>
      </c>
      <c r="N17" s="43">
        <f>SUM(N8:N15)</f>
        <v>8950.7116464233331</v>
      </c>
      <c r="O17" s="40">
        <f>N17/$R17*100</f>
        <v>3.9801316423210165</v>
      </c>
      <c r="P17" s="37">
        <f>SUM(P8:P15)</f>
        <v>1538.7610569676615</v>
      </c>
      <c r="Q17" s="40">
        <f>P17/$R17*100</f>
        <v>0.68424409306668199</v>
      </c>
      <c r="R17" s="43">
        <f>SUM(R8:R15)</f>
        <v>224884.81414156745</v>
      </c>
      <c r="S17" s="46">
        <f>R17/$R17*100</f>
        <v>100</v>
      </c>
    </row>
    <row r="18" spans="1:20" x14ac:dyDescent="0.2">
      <c r="B18" s="31"/>
      <c r="C18" s="32"/>
      <c r="D18" s="31"/>
      <c r="E18" s="32"/>
      <c r="F18" s="31"/>
      <c r="G18" s="32"/>
      <c r="H18" s="31"/>
      <c r="I18" s="32"/>
      <c r="J18" s="31"/>
      <c r="K18" s="32"/>
      <c r="L18" s="31"/>
      <c r="M18" s="32"/>
      <c r="N18" s="31"/>
      <c r="O18" s="32"/>
      <c r="P18" s="31"/>
      <c r="Q18" s="32"/>
      <c r="R18" s="31"/>
      <c r="S18" s="33"/>
      <c r="T18" s="2" t="s">
        <v>26</v>
      </c>
    </row>
    <row r="19" spans="1:20" x14ac:dyDescent="0.2">
      <c r="A19" s="34" t="s">
        <v>24</v>
      </c>
    </row>
    <row r="20" spans="1:20" x14ac:dyDescent="0.2">
      <c r="A20" s="34"/>
    </row>
    <row r="21" spans="1:20" ht="10.5" x14ac:dyDescent="0.25">
      <c r="A21" s="1" t="s">
        <v>22</v>
      </c>
    </row>
    <row r="22" spans="1:20" x14ac:dyDescent="0.2">
      <c r="A22" s="2" t="s">
        <v>27</v>
      </c>
    </row>
    <row r="24" spans="1:20" x14ac:dyDescent="0.2">
      <c r="A24" s="3"/>
      <c r="B24" s="17" t="s">
        <v>15</v>
      </c>
      <c r="C24" s="19"/>
      <c r="D24" s="19"/>
      <c r="E24" s="18"/>
      <c r="F24" s="44" t="s">
        <v>19</v>
      </c>
      <c r="G24" s="19"/>
      <c r="H24" s="19"/>
      <c r="I24" s="18"/>
      <c r="J24" s="20"/>
      <c r="K24" s="21"/>
    </row>
    <row r="25" spans="1:20" x14ac:dyDescent="0.2">
      <c r="A25" s="4" t="s">
        <v>0</v>
      </c>
      <c r="B25" s="5" t="s">
        <v>9</v>
      </c>
      <c r="C25" s="6"/>
      <c r="D25" s="7" t="s">
        <v>10</v>
      </c>
      <c r="E25" s="8"/>
      <c r="F25" s="9" t="s">
        <v>9</v>
      </c>
      <c r="G25" s="6"/>
      <c r="H25" s="9" t="s">
        <v>10</v>
      </c>
      <c r="I25" s="10"/>
      <c r="J25" s="9" t="s">
        <v>1</v>
      </c>
      <c r="K25" s="7"/>
    </row>
    <row r="26" spans="1:20" x14ac:dyDescent="0.2">
      <c r="A26" s="11"/>
      <c r="B26" s="12" t="s">
        <v>2</v>
      </c>
      <c r="C26" s="13" t="s">
        <v>3</v>
      </c>
      <c r="D26" s="14" t="s">
        <v>2</v>
      </c>
      <c r="E26" s="35" t="s">
        <v>3</v>
      </c>
      <c r="F26" s="14" t="s">
        <v>2</v>
      </c>
      <c r="G26" s="13" t="s">
        <v>3</v>
      </c>
      <c r="H26" s="14" t="s">
        <v>2</v>
      </c>
      <c r="I26" s="35" t="s">
        <v>3</v>
      </c>
      <c r="J26" s="14" t="s">
        <v>2</v>
      </c>
      <c r="K26" s="13" t="s">
        <v>3</v>
      </c>
    </row>
    <row r="27" spans="1:20" x14ac:dyDescent="0.2">
      <c r="A27" s="4"/>
      <c r="B27" s="27"/>
      <c r="C27" s="23"/>
      <c r="D27" s="27"/>
      <c r="E27" s="24"/>
      <c r="F27" s="26"/>
      <c r="G27" s="23"/>
      <c r="H27" s="27"/>
      <c r="I27" s="24"/>
      <c r="J27" s="26"/>
      <c r="K27" s="25"/>
      <c r="N27" s="29"/>
      <c r="O27" s="28"/>
      <c r="P27" s="30"/>
      <c r="Q27" s="29"/>
      <c r="R27" s="29"/>
      <c r="S27" s="29"/>
      <c r="T27" s="28"/>
    </row>
    <row r="28" spans="1:20" x14ac:dyDescent="0.2">
      <c r="A28" s="4" t="s">
        <v>18</v>
      </c>
      <c r="B28" s="36">
        <f t="shared" ref="B28:B35" si="10">B8+J8</f>
        <v>1094.1073130141747</v>
      </c>
      <c r="C28" s="39">
        <f t="shared" ref="C28:C35" si="11">B28/J28*100</f>
        <v>8.3072694828060865</v>
      </c>
      <c r="D28" s="36">
        <f t="shared" ref="D28:D35" si="12">D8+L8</f>
        <v>419.84176070300106</v>
      </c>
      <c r="E28" s="41">
        <f t="shared" ref="E28:E35" si="13">D28/J28*100</f>
        <v>3.1877482261654815</v>
      </c>
      <c r="F28" s="38">
        <f t="shared" ref="F28:F35" si="14">F8+N8</f>
        <v>10404.524608334312</v>
      </c>
      <c r="G28" s="39">
        <f t="shared" ref="G28:G35" si="15">F28/J28*100</f>
        <v>78.998822815473503</v>
      </c>
      <c r="H28" s="36">
        <f t="shared" ref="H28:H35" si="16">H8+P8</f>
        <v>1252.0068865480418</v>
      </c>
      <c r="I28" s="41">
        <f t="shared" ref="I28:I35" si="17">H28/J28*100</f>
        <v>9.5061594755549041</v>
      </c>
      <c r="J28" s="38">
        <f t="shared" ref="J28:J35" si="18">R8</f>
        <v>13170.480568599532</v>
      </c>
      <c r="K28" s="45">
        <f t="shared" ref="K28:K35" si="19">C28+E28+G28+I28</f>
        <v>99.999999999999986</v>
      </c>
      <c r="N28" s="29"/>
      <c r="O28" s="28"/>
      <c r="P28" s="30"/>
      <c r="Q28" s="29"/>
      <c r="R28" s="29"/>
      <c r="S28" s="29"/>
      <c r="T28" s="28"/>
    </row>
    <row r="29" spans="1:20" x14ac:dyDescent="0.2">
      <c r="A29" s="4" t="s">
        <v>20</v>
      </c>
      <c r="B29" s="36">
        <f t="shared" si="10"/>
        <v>62.106029513913143</v>
      </c>
      <c r="C29" s="39">
        <f t="shared" si="11"/>
        <v>1.6373616916683955</v>
      </c>
      <c r="D29" s="36">
        <f t="shared" si="12"/>
        <v>6.4922949294641503</v>
      </c>
      <c r="E29" s="41">
        <f t="shared" si="13"/>
        <v>0.1711626889002163</v>
      </c>
      <c r="F29" s="38">
        <f t="shared" si="14"/>
        <v>3475.5578345502709</v>
      </c>
      <c r="G29" s="39">
        <f t="shared" si="15"/>
        <v>91.629513269653188</v>
      </c>
      <c r="H29" s="36">
        <f t="shared" si="16"/>
        <v>248.89884100638162</v>
      </c>
      <c r="I29" s="41">
        <f t="shared" si="17"/>
        <v>6.561962349778204</v>
      </c>
      <c r="J29" s="38">
        <f t="shared" si="18"/>
        <v>3793.0550000000298</v>
      </c>
      <c r="K29" s="45">
        <f t="shared" si="19"/>
        <v>100</v>
      </c>
      <c r="N29" s="29"/>
      <c r="O29" s="28"/>
      <c r="P29" s="30"/>
      <c r="Q29" s="29"/>
      <c r="R29" s="29"/>
      <c r="S29" s="29"/>
      <c r="T29" s="28"/>
    </row>
    <row r="30" spans="1:20" x14ac:dyDescent="0.2">
      <c r="A30" s="4" t="s">
        <v>4</v>
      </c>
      <c r="B30" s="36">
        <f t="shared" si="10"/>
        <v>2564.4494994495362</v>
      </c>
      <c r="C30" s="39">
        <f t="shared" si="11"/>
        <v>6.0793473057375929</v>
      </c>
      <c r="D30" s="36">
        <f t="shared" si="12"/>
        <v>668.91099832398868</v>
      </c>
      <c r="E30" s="41">
        <f t="shared" si="13"/>
        <v>1.5857369296264461</v>
      </c>
      <c r="F30" s="38">
        <f t="shared" si="14"/>
        <v>32379.528691356041</v>
      </c>
      <c r="G30" s="39">
        <f t="shared" si="15"/>
        <v>76.759710243115293</v>
      </c>
      <c r="H30" s="36">
        <f t="shared" si="16"/>
        <v>6570.0849112191445</v>
      </c>
      <c r="I30" s="41">
        <f t="shared" si="17"/>
        <v>15.575205521520664</v>
      </c>
      <c r="J30" s="38">
        <f t="shared" si="18"/>
        <v>42182.974100348714</v>
      </c>
      <c r="K30" s="45">
        <f t="shared" si="19"/>
        <v>99.999999999999986</v>
      </c>
      <c r="N30" s="29"/>
      <c r="O30" s="28"/>
      <c r="P30" s="30"/>
      <c r="Q30" s="29"/>
      <c r="R30" s="29"/>
      <c r="S30" s="29"/>
      <c r="T30" s="28"/>
    </row>
    <row r="31" spans="1:20" x14ac:dyDescent="0.2">
      <c r="A31" s="4" t="s">
        <v>5</v>
      </c>
      <c r="B31" s="36">
        <f t="shared" si="10"/>
        <v>7576.2686738703169</v>
      </c>
      <c r="C31" s="39">
        <f t="shared" si="11"/>
        <v>8.9942525423120703</v>
      </c>
      <c r="D31" s="36">
        <f t="shared" si="12"/>
        <v>7401.4401757723281</v>
      </c>
      <c r="E31" s="41">
        <f t="shared" si="13"/>
        <v>8.7867029250565949</v>
      </c>
      <c r="F31" s="38">
        <f t="shared" si="14"/>
        <v>34161.368764955871</v>
      </c>
      <c r="G31" s="39">
        <f t="shared" si="15"/>
        <v>40.555053033263611</v>
      </c>
      <c r="H31" s="36">
        <f t="shared" si="16"/>
        <v>35095.478155644014</v>
      </c>
      <c r="I31" s="41">
        <f t="shared" si="17"/>
        <v>41.663991499367725</v>
      </c>
      <c r="J31" s="38">
        <f t="shared" si="18"/>
        <v>84234.555770242529</v>
      </c>
      <c r="K31" s="45">
        <f t="shared" si="19"/>
        <v>100</v>
      </c>
      <c r="N31" s="29"/>
      <c r="O31" s="28"/>
      <c r="P31" s="30"/>
      <c r="Q31" s="29"/>
      <c r="R31" s="29"/>
      <c r="S31" s="29"/>
      <c r="T31" s="28"/>
    </row>
    <row r="32" spans="1:20" x14ac:dyDescent="0.2">
      <c r="A32" s="4" t="s">
        <v>25</v>
      </c>
      <c r="B32" s="36">
        <f t="shared" si="10"/>
        <v>898.07385279809887</v>
      </c>
      <c r="C32" s="39">
        <f t="shared" si="11"/>
        <v>24.266934124963832</v>
      </c>
      <c r="D32" s="36">
        <f t="shared" si="12"/>
        <v>591.39233739055283</v>
      </c>
      <c r="E32" s="41">
        <f t="shared" si="13"/>
        <v>15.980065390781759</v>
      </c>
      <c r="F32" s="38">
        <f t="shared" si="14"/>
        <v>1266.8439577481518</v>
      </c>
      <c r="G32" s="39">
        <f t="shared" si="15"/>
        <v>34.23150420591773</v>
      </c>
      <c r="H32" s="36">
        <f t="shared" si="16"/>
        <v>944.50285206320109</v>
      </c>
      <c r="I32" s="41">
        <f t="shared" si="17"/>
        <v>25.521496278336674</v>
      </c>
      <c r="J32" s="38">
        <f t="shared" si="18"/>
        <v>3700.8130000000046</v>
      </c>
      <c r="K32" s="45">
        <f t="shared" si="19"/>
        <v>99.999999999999986</v>
      </c>
      <c r="N32" s="29"/>
      <c r="O32" s="28"/>
      <c r="P32" s="30"/>
      <c r="Q32" s="29"/>
      <c r="R32" s="29"/>
      <c r="S32" s="29"/>
      <c r="T32" s="28"/>
    </row>
    <row r="33" spans="1:20" x14ac:dyDescent="0.2">
      <c r="A33" s="4" t="s">
        <v>6</v>
      </c>
      <c r="B33" s="36">
        <f t="shared" si="10"/>
        <v>1362.3595912697876</v>
      </c>
      <c r="C33" s="39">
        <f t="shared" si="11"/>
        <v>7.94742530131672</v>
      </c>
      <c r="D33" s="36">
        <f t="shared" si="12"/>
        <v>312.46801421490107</v>
      </c>
      <c r="E33" s="41">
        <f t="shared" si="13"/>
        <v>1.8228052402149726</v>
      </c>
      <c r="F33" s="38">
        <f t="shared" si="14"/>
        <v>13025.032634353483</v>
      </c>
      <c r="G33" s="39">
        <f t="shared" si="15"/>
        <v>75.982489918285964</v>
      </c>
      <c r="H33" s="36">
        <f t="shared" si="16"/>
        <v>2442.2900744790159</v>
      </c>
      <c r="I33" s="41">
        <f t="shared" si="17"/>
        <v>14.247279540182344</v>
      </c>
      <c r="J33" s="38">
        <f t="shared" si="18"/>
        <v>17142.150314317187</v>
      </c>
      <c r="K33" s="45">
        <f t="shared" si="19"/>
        <v>100</v>
      </c>
      <c r="N33" s="29"/>
      <c r="O33" s="28"/>
      <c r="P33" s="30"/>
      <c r="Q33" s="29"/>
      <c r="R33" s="29"/>
      <c r="S33" s="29"/>
      <c r="T33" s="28"/>
    </row>
    <row r="34" spans="1:20" x14ac:dyDescent="0.2">
      <c r="A34" s="4" t="s">
        <v>7</v>
      </c>
      <c r="B34" s="36">
        <f t="shared" si="10"/>
        <v>2066.0328247867092</v>
      </c>
      <c r="C34" s="39">
        <f t="shared" si="11"/>
        <v>6.607972213258603</v>
      </c>
      <c r="D34" s="36">
        <f t="shared" si="12"/>
        <v>683.29256138692961</v>
      </c>
      <c r="E34" s="41">
        <f t="shared" si="13"/>
        <v>2.1854339413204928</v>
      </c>
      <c r="F34" s="38">
        <f t="shared" si="14"/>
        <v>24918.242343515984</v>
      </c>
      <c r="G34" s="39">
        <f t="shared" si="15"/>
        <v>79.698178573806757</v>
      </c>
      <c r="H34" s="36">
        <f t="shared" si="16"/>
        <v>3598.1936583698816</v>
      </c>
      <c r="I34" s="41">
        <f t="shared" si="17"/>
        <v>11.508415271614156</v>
      </c>
      <c r="J34" s="38">
        <f t="shared" si="18"/>
        <v>31265.761388059502</v>
      </c>
      <c r="K34" s="45">
        <f t="shared" si="19"/>
        <v>100</v>
      </c>
      <c r="N34" s="29"/>
      <c r="O34" s="28"/>
      <c r="P34" s="30"/>
      <c r="Q34" s="29"/>
      <c r="R34" s="29"/>
      <c r="S34" s="29"/>
      <c r="T34" s="28"/>
    </row>
    <row r="35" spans="1:20" x14ac:dyDescent="0.2">
      <c r="A35" s="4" t="s">
        <v>8</v>
      </c>
      <c r="B35" s="36">
        <f t="shared" si="10"/>
        <v>1793.9267558570898</v>
      </c>
      <c r="C35" s="39">
        <f t="shared" si="11"/>
        <v>6.1028246000312594</v>
      </c>
      <c r="D35" s="36">
        <f t="shared" si="12"/>
        <v>672.02004146440174</v>
      </c>
      <c r="E35" s="41">
        <f t="shared" si="13"/>
        <v>2.2861693920181962</v>
      </c>
      <c r="F35" s="38">
        <f t="shared" si="14"/>
        <v>19693.775625776179</v>
      </c>
      <c r="G35" s="39">
        <f t="shared" si="15"/>
        <v>66.996970731427908</v>
      </c>
      <c r="H35" s="36">
        <f t="shared" si="16"/>
        <v>7235.3015769022804</v>
      </c>
      <c r="I35" s="41">
        <f t="shared" si="17"/>
        <v>24.614035276522625</v>
      </c>
      <c r="J35" s="38">
        <f t="shared" si="18"/>
        <v>29395.023999999954</v>
      </c>
      <c r="K35" s="45">
        <f t="shared" si="19"/>
        <v>99.999999999999986</v>
      </c>
      <c r="M35" s="29"/>
      <c r="N35" s="29"/>
      <c r="O35" s="28"/>
      <c r="P35" s="30"/>
    </row>
    <row r="36" spans="1:20" x14ac:dyDescent="0.2">
      <c r="A36" s="4"/>
      <c r="B36" s="36"/>
      <c r="C36" s="39"/>
      <c r="D36" s="36"/>
      <c r="E36" s="41"/>
      <c r="F36" s="38"/>
      <c r="G36" s="39"/>
      <c r="H36" s="36"/>
      <c r="I36" s="41"/>
      <c r="J36" s="38"/>
      <c r="K36" s="45"/>
      <c r="M36" s="29"/>
      <c r="N36" s="29"/>
      <c r="O36" s="28"/>
      <c r="P36" s="30"/>
    </row>
    <row r="37" spans="1:20" x14ac:dyDescent="0.2">
      <c r="A37" s="11" t="s">
        <v>1</v>
      </c>
      <c r="B37" s="37">
        <f>B17+J17</f>
        <v>17417.324540559628</v>
      </c>
      <c r="C37" s="40">
        <f>B37/J37*100</f>
        <v>7.744998081371218</v>
      </c>
      <c r="D37" s="37">
        <f>D17+L17</f>
        <v>10755.858184185568</v>
      </c>
      <c r="E37" s="42">
        <f>D37/J37*100</f>
        <v>4.7828299235068137</v>
      </c>
      <c r="F37" s="43">
        <f>F17+N17</f>
        <v>139324.87446059028</v>
      </c>
      <c r="G37" s="40">
        <f>F37/J37*100</f>
        <v>61.953882921095669</v>
      </c>
      <c r="H37" s="37">
        <f>H17+P17</f>
        <v>57386.756956231962</v>
      </c>
      <c r="I37" s="42">
        <f>H37/J37*100</f>
        <v>25.518289074026306</v>
      </c>
      <c r="J37" s="43">
        <f>B37+D37+F37+H37</f>
        <v>224884.81414156742</v>
      </c>
      <c r="K37" s="46">
        <f>(J37/$J$57)*100</f>
        <v>99.999999999999986</v>
      </c>
    </row>
    <row r="38" spans="1:20" x14ac:dyDescent="0.2">
      <c r="Q38" s="29"/>
      <c r="R38" s="29"/>
    </row>
    <row r="39" spans="1:20" x14ac:dyDescent="0.2">
      <c r="A39" s="34" t="s">
        <v>24</v>
      </c>
    </row>
    <row r="41" spans="1:20" ht="10.5" x14ac:dyDescent="0.25">
      <c r="A41" s="1" t="s">
        <v>23</v>
      </c>
    </row>
    <row r="42" spans="1:20" x14ac:dyDescent="0.2">
      <c r="A42" s="2" t="s">
        <v>28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4" spans="1:20" x14ac:dyDescent="0.2">
      <c r="A44" s="3"/>
      <c r="B44" s="17" t="s">
        <v>16</v>
      </c>
      <c r="C44" s="19"/>
      <c r="D44" s="19"/>
      <c r="E44" s="18"/>
      <c r="F44" s="19" t="s">
        <v>17</v>
      </c>
      <c r="G44" s="19"/>
      <c r="H44" s="19"/>
      <c r="I44" s="18"/>
      <c r="J44" s="20"/>
      <c r="K44" s="21"/>
    </row>
    <row r="45" spans="1:20" x14ac:dyDescent="0.2">
      <c r="A45" s="4" t="s">
        <v>0</v>
      </c>
      <c r="B45" s="5" t="s">
        <v>9</v>
      </c>
      <c r="C45" s="6"/>
      <c r="D45" s="7" t="s">
        <v>10</v>
      </c>
      <c r="E45" s="8"/>
      <c r="F45" s="9" t="s">
        <v>9</v>
      </c>
      <c r="G45" s="6"/>
      <c r="H45" s="9" t="s">
        <v>10</v>
      </c>
      <c r="I45" s="10"/>
      <c r="J45" s="9" t="s">
        <v>1</v>
      </c>
      <c r="K45" s="7"/>
    </row>
    <row r="46" spans="1:20" x14ac:dyDescent="0.2">
      <c r="A46" s="11"/>
      <c r="B46" s="12" t="s">
        <v>2</v>
      </c>
      <c r="C46" s="13" t="s">
        <v>3</v>
      </c>
      <c r="D46" s="14" t="s">
        <v>2</v>
      </c>
      <c r="E46" s="35" t="s">
        <v>3</v>
      </c>
      <c r="F46" s="14" t="s">
        <v>2</v>
      </c>
      <c r="G46" s="13" t="s">
        <v>3</v>
      </c>
      <c r="H46" s="14" t="s">
        <v>2</v>
      </c>
      <c r="I46" s="35" t="s">
        <v>3</v>
      </c>
      <c r="J46" s="14" t="s">
        <v>2</v>
      </c>
      <c r="K46" s="13" t="s">
        <v>3</v>
      </c>
    </row>
    <row r="47" spans="1:20" x14ac:dyDescent="0.2">
      <c r="A47" s="4"/>
      <c r="B47" s="4"/>
      <c r="C47" s="4"/>
      <c r="D47" s="4"/>
      <c r="E47" s="15"/>
      <c r="F47" s="16"/>
      <c r="G47" s="4"/>
      <c r="H47" s="4"/>
      <c r="I47" s="15"/>
      <c r="J47" s="16"/>
      <c r="K47" s="4"/>
    </row>
    <row r="48" spans="1:20" x14ac:dyDescent="0.2">
      <c r="A48" s="4" t="s">
        <v>18</v>
      </c>
      <c r="B48" s="36">
        <f t="shared" ref="B48:B55" si="20">B8+F8</f>
        <v>10391.51971390367</v>
      </c>
      <c r="C48" s="39">
        <f t="shared" ref="C48:C54" si="21">B48/J48*100</f>
        <v>78.900080067531192</v>
      </c>
      <c r="D48" s="36">
        <f t="shared" ref="D48:D55" si="22">D8+H8</f>
        <v>1627.8688546958588</v>
      </c>
      <c r="E48" s="41">
        <f t="shared" ref="E48:E54" si="23">D48/J48*100</f>
        <v>12.359980687241972</v>
      </c>
      <c r="F48" s="38">
        <f t="shared" ref="F48:F55" si="24">J8+N8</f>
        <v>1107.1122074448162</v>
      </c>
      <c r="G48" s="39">
        <f t="shared" ref="G48:G54" si="25">F48/J48*100</f>
        <v>8.4060122307483862</v>
      </c>
      <c r="H48" s="36">
        <f t="shared" ref="H48:H55" si="26">L8+P8</f>
        <v>43.979792555184183</v>
      </c>
      <c r="I48" s="41">
        <f t="shared" ref="I48:I54" si="27">H48/J48*100</f>
        <v>0.33392701447841494</v>
      </c>
      <c r="J48" s="38">
        <f t="shared" ref="J48:J55" si="28">R8</f>
        <v>13170.480568599532</v>
      </c>
      <c r="K48" s="45">
        <f>C48+E48+G48+I48</f>
        <v>99.999999999999972</v>
      </c>
    </row>
    <row r="49" spans="1:11" x14ac:dyDescent="0.2">
      <c r="A49" s="4" t="s">
        <v>20</v>
      </c>
      <c r="B49" s="36">
        <f t="shared" si="20"/>
        <v>3448.8158640641841</v>
      </c>
      <c r="C49" s="39">
        <f t="shared" si="21"/>
        <v>90.92448867902408</v>
      </c>
      <c r="D49" s="36">
        <f t="shared" si="22"/>
        <v>251.62513593584578</v>
      </c>
      <c r="E49" s="41">
        <f t="shared" si="23"/>
        <v>6.6338383159707357</v>
      </c>
      <c r="F49" s="38">
        <f t="shared" si="24"/>
        <v>88.847999999999999</v>
      </c>
      <c r="G49" s="39">
        <f t="shared" si="25"/>
        <v>2.3423862822974963</v>
      </c>
      <c r="H49" s="36">
        <f t="shared" si="26"/>
        <v>3.7660000000000036</v>
      </c>
      <c r="I49" s="41">
        <f t="shared" si="27"/>
        <v>9.9286722707684807E-2</v>
      </c>
      <c r="J49" s="38">
        <f t="shared" si="28"/>
        <v>3793.0550000000298</v>
      </c>
      <c r="K49" s="45">
        <f t="shared" ref="K49:K54" si="29">C49+E49+G49+I49</f>
        <v>100</v>
      </c>
    </row>
    <row r="50" spans="1:11" x14ac:dyDescent="0.2">
      <c r="A50" s="4" t="s">
        <v>4</v>
      </c>
      <c r="B50" s="36">
        <f t="shared" si="20"/>
        <v>32144.893480727565</v>
      </c>
      <c r="C50" s="39">
        <f t="shared" si="21"/>
        <v>76.203478219099381</v>
      </c>
      <c r="D50" s="36">
        <f t="shared" si="22"/>
        <v>7090.5640879591083</v>
      </c>
      <c r="E50" s="41">
        <f t="shared" si="23"/>
        <v>16.809066309766177</v>
      </c>
      <c r="F50" s="38">
        <f t="shared" si="24"/>
        <v>2799.0847100780111</v>
      </c>
      <c r="G50" s="39">
        <f t="shared" si="25"/>
        <v>6.6355793297534982</v>
      </c>
      <c r="H50" s="36">
        <f t="shared" si="26"/>
        <v>148.43182158402496</v>
      </c>
      <c r="I50" s="41">
        <f t="shared" si="27"/>
        <v>0.35187614138093198</v>
      </c>
      <c r="J50" s="38">
        <f t="shared" si="28"/>
        <v>42182.974100348714</v>
      </c>
      <c r="K50" s="45">
        <f t="shared" si="29"/>
        <v>99.999999999999986</v>
      </c>
    </row>
    <row r="51" spans="1:11" x14ac:dyDescent="0.2">
      <c r="A51" s="4" t="s">
        <v>5</v>
      </c>
      <c r="B51" s="36">
        <f t="shared" si="20"/>
        <v>37963.309199796196</v>
      </c>
      <c r="C51" s="39">
        <f t="shared" si="21"/>
        <v>45.068569368780906</v>
      </c>
      <c r="D51" s="36">
        <f t="shared" si="22"/>
        <v>41370.788570446341</v>
      </c>
      <c r="E51" s="41">
        <f t="shared" si="23"/>
        <v>49.113796816699498</v>
      </c>
      <c r="F51" s="38">
        <f t="shared" si="24"/>
        <v>3774.3282390299928</v>
      </c>
      <c r="G51" s="39">
        <f t="shared" si="25"/>
        <v>4.4807362067947736</v>
      </c>
      <c r="H51" s="36">
        <f t="shared" si="26"/>
        <v>1126.1297609700059</v>
      </c>
      <c r="I51" s="41">
        <f t="shared" si="27"/>
        <v>1.3368976077248251</v>
      </c>
      <c r="J51" s="38">
        <f t="shared" si="28"/>
        <v>84234.555770242529</v>
      </c>
      <c r="K51" s="45">
        <f t="shared" si="29"/>
        <v>100</v>
      </c>
    </row>
    <row r="52" spans="1:11" x14ac:dyDescent="0.2">
      <c r="A52" s="4" t="s">
        <v>25</v>
      </c>
      <c r="B52" s="36">
        <f t="shared" si="20"/>
        <v>1444.7048218821949</v>
      </c>
      <c r="C52" s="39">
        <f t="shared" si="21"/>
        <v>39.037498568076614</v>
      </c>
      <c r="D52" s="36">
        <f t="shared" si="22"/>
        <v>1495.0583121322641</v>
      </c>
      <c r="E52" s="41">
        <f t="shared" si="23"/>
        <v>40.398104744342987</v>
      </c>
      <c r="F52" s="38">
        <f t="shared" si="24"/>
        <v>720.21298866405573</v>
      </c>
      <c r="G52" s="39">
        <f t="shared" si="25"/>
        <v>19.460939762804951</v>
      </c>
      <c r="H52" s="36">
        <f t="shared" si="26"/>
        <v>40.836877321489858</v>
      </c>
      <c r="I52" s="41">
        <f t="shared" si="27"/>
        <v>1.1034569247754427</v>
      </c>
      <c r="J52" s="38">
        <f t="shared" si="28"/>
        <v>3700.8130000000046</v>
      </c>
      <c r="K52" s="45">
        <f t="shared" si="29"/>
        <v>100</v>
      </c>
    </row>
    <row r="53" spans="1:11" x14ac:dyDescent="0.2">
      <c r="A53" s="4" t="s">
        <v>6</v>
      </c>
      <c r="B53" s="36">
        <f t="shared" si="20"/>
        <v>13151.118051726908</v>
      </c>
      <c r="C53" s="39">
        <f t="shared" si="21"/>
        <v>76.718018513366118</v>
      </c>
      <c r="D53" s="36">
        <f t="shared" si="22"/>
        <v>2694.5912625902806</v>
      </c>
      <c r="E53" s="41">
        <f t="shared" si="23"/>
        <v>15.719097156322029</v>
      </c>
      <c r="F53" s="38">
        <f t="shared" si="24"/>
        <v>1236.2741738963632</v>
      </c>
      <c r="G53" s="39">
        <f t="shared" si="25"/>
        <v>7.2118967062365718</v>
      </c>
      <c r="H53" s="36">
        <f t="shared" si="26"/>
        <v>60.16682610363614</v>
      </c>
      <c r="I53" s="41">
        <f t="shared" si="27"/>
        <v>0.35098762407528644</v>
      </c>
      <c r="J53" s="38">
        <f t="shared" si="28"/>
        <v>17142.150314317187</v>
      </c>
      <c r="K53" s="45">
        <f t="shared" si="29"/>
        <v>100.00000000000001</v>
      </c>
    </row>
    <row r="54" spans="1:11" x14ac:dyDescent="0.2">
      <c r="A54" s="4" t="s">
        <v>7</v>
      </c>
      <c r="B54" s="36">
        <f t="shared" si="20"/>
        <v>25366.63216209496</v>
      </c>
      <c r="C54" s="39">
        <f t="shared" si="21"/>
        <v>81.132302672093445</v>
      </c>
      <c r="D54" s="36">
        <f t="shared" si="22"/>
        <v>4062.2342259645452</v>
      </c>
      <c r="E54" s="41">
        <f t="shared" si="23"/>
        <v>12.99259651970582</v>
      </c>
      <c r="F54" s="38">
        <f t="shared" si="24"/>
        <v>1617.6430062077311</v>
      </c>
      <c r="G54" s="39">
        <f t="shared" si="25"/>
        <v>5.173848114971908</v>
      </c>
      <c r="H54" s="36">
        <f t="shared" si="26"/>
        <v>219.25199379226581</v>
      </c>
      <c r="I54" s="41">
        <f t="shared" si="27"/>
        <v>0.70125269322882655</v>
      </c>
      <c r="J54" s="38">
        <f t="shared" si="28"/>
        <v>31265.761388059502</v>
      </c>
      <c r="K54" s="45">
        <f t="shared" si="29"/>
        <v>100</v>
      </c>
    </row>
    <row r="55" spans="1:11" x14ac:dyDescent="0.2">
      <c r="A55" s="4" t="s">
        <v>8</v>
      </c>
      <c r="B55" s="36">
        <f t="shared" si="20"/>
        <v>20109.630557108394</v>
      </c>
      <c r="C55" s="39">
        <f>B55/J55*100</f>
        <v>68.411682729391288</v>
      </c>
      <c r="D55" s="36">
        <f t="shared" si="22"/>
        <v>7742.9244428915572</v>
      </c>
      <c r="E55" s="41">
        <f>D55/J55*100</f>
        <v>26.340935945116321</v>
      </c>
      <c r="F55" s="38">
        <f t="shared" si="24"/>
        <v>1378.071824524874</v>
      </c>
      <c r="G55" s="39">
        <f>F55/J55*100</f>
        <v>4.6881126020678749</v>
      </c>
      <c r="H55" s="36">
        <f t="shared" si="26"/>
        <v>164.39717547512495</v>
      </c>
      <c r="I55" s="41">
        <f>H55/J55*100</f>
        <v>0.5592687234244994</v>
      </c>
      <c r="J55" s="38">
        <f t="shared" si="28"/>
        <v>29395.023999999954</v>
      </c>
      <c r="K55" s="45">
        <f>C55+E55+G55+I55</f>
        <v>99.999999999999972</v>
      </c>
    </row>
    <row r="56" spans="1:11" x14ac:dyDescent="0.2">
      <c r="A56" s="4"/>
      <c r="B56" s="36"/>
      <c r="C56" s="39"/>
      <c r="D56" s="36"/>
      <c r="E56" s="41"/>
      <c r="F56" s="38"/>
      <c r="G56" s="39"/>
      <c r="H56" s="36"/>
      <c r="I56" s="41"/>
      <c r="J56" s="38"/>
      <c r="K56" s="45"/>
    </row>
    <row r="57" spans="1:11" x14ac:dyDescent="0.2">
      <c r="A57" s="11" t="s">
        <v>1</v>
      </c>
      <c r="B57" s="37">
        <f>B17+F17</f>
        <v>144020.62385130406</v>
      </c>
      <c r="C57" s="40">
        <f>B57/J57*100</f>
        <v>64.041951610232559</v>
      </c>
      <c r="D57" s="37">
        <f>D17+H17</f>
        <v>66335.654892615799</v>
      </c>
      <c r="E57" s="42">
        <f>D57/J57*100</f>
        <v>29.49761421011593</v>
      </c>
      <c r="F57" s="43">
        <f>J17+N17</f>
        <v>12721.575149845845</v>
      </c>
      <c r="G57" s="40">
        <f>F57/J57*100</f>
        <v>5.6569293922343178</v>
      </c>
      <c r="H57" s="37">
        <f>L17+P17</f>
        <v>1806.9602478017318</v>
      </c>
      <c r="I57" s="42">
        <f>H57/J57*100</f>
        <v>0.80350478741718445</v>
      </c>
      <c r="J57" s="43">
        <f>R17</f>
        <v>224884.81414156745</v>
      </c>
      <c r="K57" s="46">
        <f>(J57/$J$57)*100</f>
        <v>100</v>
      </c>
    </row>
    <row r="59" spans="1:11" x14ac:dyDescent="0.2">
      <c r="A59" s="34" t="s">
        <v>24</v>
      </c>
    </row>
    <row r="60" spans="1:11" x14ac:dyDescent="0.2">
      <c r="A60" s="34"/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rowBreaks count="2" manualBreakCount="2">
    <brk id="20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>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David Young</cp:lastModifiedBy>
  <cp:lastPrinted>2016-09-29T13:05:46Z</cp:lastPrinted>
  <dcterms:created xsi:type="dcterms:W3CDTF">2001-07-11T05:31:53Z</dcterms:created>
  <dcterms:modified xsi:type="dcterms:W3CDTF">2026-09-28T15:35:32Z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2024-08-12T13:07:18Z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9ddf1440-0cdc-4eed-b5cd-fe2567e8b349</vt:lpwstr>
  </property>
  <property fmtid="{D5CDD505-2E9C-101B-9397-08002B2CF9AE}" pid="8" name="MSIP_Label_1e6039e1-a83a-4485-9581-62128b86c05c_ContentBits">
    <vt:lpwstr>3</vt:lpwstr>
  </property>
</Properties>
</file>