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a-my.sharepoint.com/personal/pippa_rooke_caa_co_uk/Documents/Desktop/Airports/2022_Survey_Report/"/>
    </mc:Choice>
  </mc:AlternateContent>
  <xr:revisionPtr revIDLastSave="0" documentId="13_ncr:1_{DEE90878-076D-4B05-B00E-EB148CFBEFD5}" xr6:coauthVersionLast="47" xr6:coauthVersionMax="47" xr10:uidLastSave="{00000000-0000-0000-0000-000000000000}"/>
  <bookViews>
    <workbookView xWindow="-110" yWindow="-110" windowWidth="19420" windowHeight="11620" tabRatio="601" xr2:uid="{00000000-000D-0000-FFFF-FFFF00000000}"/>
  </bookViews>
  <sheets>
    <sheet name="AL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D33" i="1"/>
  <c r="F33" i="1"/>
  <c r="H33" i="1"/>
  <c r="B34" i="1"/>
  <c r="D34" i="1"/>
  <c r="F34" i="1"/>
  <c r="H34" i="1"/>
  <c r="B35" i="1"/>
  <c r="D35" i="1"/>
  <c r="F35" i="1"/>
  <c r="H35" i="1"/>
  <c r="R15" i="1"/>
  <c r="O15" i="1" s="1"/>
  <c r="B48" i="1"/>
  <c r="B49" i="1"/>
  <c r="B50" i="1"/>
  <c r="B51" i="1"/>
  <c r="B52" i="1"/>
  <c r="B53" i="1"/>
  <c r="B54" i="1"/>
  <c r="B55" i="1"/>
  <c r="D55" i="1"/>
  <c r="F55" i="1"/>
  <c r="H55" i="1"/>
  <c r="R8" i="1"/>
  <c r="G8" i="1" s="1"/>
  <c r="R9" i="1"/>
  <c r="J29" i="1" s="1"/>
  <c r="R10" i="1"/>
  <c r="O10" i="1" s="1"/>
  <c r="R11" i="1"/>
  <c r="O11" i="1" s="1"/>
  <c r="R12" i="1"/>
  <c r="S12" i="1" s="1"/>
  <c r="R13" i="1"/>
  <c r="J33" i="1" s="1"/>
  <c r="R14" i="1"/>
  <c r="O14" i="1" s="1"/>
  <c r="P17" i="1"/>
  <c r="H57" i="1" s="1"/>
  <c r="N17" i="1"/>
  <c r="L17" i="1"/>
  <c r="J17" i="1"/>
  <c r="B37" i="1" s="1"/>
  <c r="H17" i="1"/>
  <c r="F17" i="1"/>
  <c r="F37" i="1" s="1"/>
  <c r="D17" i="1"/>
  <c r="B17" i="1"/>
  <c r="D48" i="1"/>
  <c r="F48" i="1"/>
  <c r="H48" i="1"/>
  <c r="D49" i="1"/>
  <c r="F49" i="1"/>
  <c r="H49" i="1"/>
  <c r="D50" i="1"/>
  <c r="F50" i="1"/>
  <c r="H50" i="1"/>
  <c r="D51" i="1"/>
  <c r="F51" i="1"/>
  <c r="H51" i="1"/>
  <c r="D52" i="1"/>
  <c r="F52" i="1"/>
  <c r="H52" i="1"/>
  <c r="D53" i="1"/>
  <c r="F53" i="1"/>
  <c r="H53" i="1"/>
  <c r="D54" i="1"/>
  <c r="F54" i="1"/>
  <c r="H54" i="1"/>
  <c r="D28" i="1"/>
  <c r="F28" i="1"/>
  <c r="H28" i="1"/>
  <c r="D29" i="1"/>
  <c r="F29" i="1"/>
  <c r="H29" i="1"/>
  <c r="D30" i="1"/>
  <c r="F30" i="1"/>
  <c r="H30" i="1"/>
  <c r="D31" i="1"/>
  <c r="F31" i="1"/>
  <c r="H31" i="1"/>
  <c r="D32" i="1"/>
  <c r="F32" i="1"/>
  <c r="H32" i="1"/>
  <c r="B28" i="1"/>
  <c r="B29" i="1"/>
  <c r="B30" i="1"/>
  <c r="B31" i="1"/>
  <c r="B32" i="1"/>
  <c r="M8" i="1"/>
  <c r="G15" i="1"/>
  <c r="J35" i="1"/>
  <c r="C35" i="1" s="1"/>
  <c r="S15" i="1"/>
  <c r="C15" i="1"/>
  <c r="E15" i="1"/>
  <c r="K15" i="1"/>
  <c r="Q15" i="1"/>
  <c r="M15" i="1"/>
  <c r="J48" i="1"/>
  <c r="I48" i="1" s="1"/>
  <c r="I15" i="1"/>
  <c r="J55" i="1"/>
  <c r="E55" i="1" s="1"/>
  <c r="F57" i="1"/>
  <c r="D57" i="1"/>
  <c r="Q12" i="1"/>
  <c r="M12" i="1"/>
  <c r="J32" i="1"/>
  <c r="K12" i="1"/>
  <c r="O12" i="1"/>
  <c r="J52" i="1"/>
  <c r="I52" i="1" s="1"/>
  <c r="E12" i="1"/>
  <c r="G12" i="1"/>
  <c r="J28" i="1"/>
  <c r="G28" i="1" s="1"/>
  <c r="I12" i="1"/>
  <c r="C8" i="1"/>
  <c r="G9" i="1"/>
  <c r="I8" i="1"/>
  <c r="D37" i="1"/>
  <c r="E8" i="1"/>
  <c r="S8" i="1"/>
  <c r="O8" i="1"/>
  <c r="K8" i="1"/>
  <c r="Q8" i="1"/>
  <c r="C12" i="1"/>
  <c r="H37" i="1" l="1"/>
  <c r="S14" i="1"/>
  <c r="I32" i="1"/>
  <c r="C14" i="1"/>
  <c r="C9" i="1"/>
  <c r="C28" i="1"/>
  <c r="J54" i="1"/>
  <c r="I11" i="1"/>
  <c r="E28" i="1"/>
  <c r="E52" i="1"/>
  <c r="C54" i="1"/>
  <c r="G48" i="1"/>
  <c r="J34" i="1"/>
  <c r="G14" i="1"/>
  <c r="C32" i="1"/>
  <c r="M14" i="1"/>
  <c r="I14" i="1"/>
  <c r="G55" i="1"/>
  <c r="I54" i="1"/>
  <c r="K14" i="1"/>
  <c r="J51" i="1"/>
  <c r="I51" i="1" s="1"/>
  <c r="Q14" i="1"/>
  <c r="G52" i="1"/>
  <c r="E14" i="1"/>
  <c r="I55" i="1"/>
  <c r="I28" i="1"/>
  <c r="C52" i="1"/>
  <c r="K52" i="1" s="1"/>
  <c r="K9" i="1"/>
  <c r="B57" i="1"/>
  <c r="J37" i="1"/>
  <c r="C37" i="1" s="1"/>
  <c r="J30" i="1"/>
  <c r="I30" i="1" s="1"/>
  <c r="K10" i="1"/>
  <c r="Q10" i="1"/>
  <c r="M10" i="1"/>
  <c r="J50" i="1"/>
  <c r="G32" i="1"/>
  <c r="C10" i="1"/>
  <c r="S10" i="1"/>
  <c r="I10" i="1"/>
  <c r="E10" i="1"/>
  <c r="E32" i="1"/>
  <c r="G10" i="1"/>
  <c r="G37" i="1"/>
  <c r="G29" i="1"/>
  <c r="C29" i="1"/>
  <c r="E29" i="1"/>
  <c r="I29" i="1"/>
  <c r="I33" i="1"/>
  <c r="G33" i="1"/>
  <c r="E33" i="1"/>
  <c r="C33" i="1"/>
  <c r="S9" i="1"/>
  <c r="E9" i="1"/>
  <c r="S11" i="1"/>
  <c r="K11" i="1"/>
  <c r="E11" i="1"/>
  <c r="R17" i="1"/>
  <c r="J49" i="1"/>
  <c r="J53" i="1"/>
  <c r="I35" i="1"/>
  <c r="E13" i="1"/>
  <c r="C48" i="1"/>
  <c r="E48" i="1"/>
  <c r="O9" i="1"/>
  <c r="C11" i="1"/>
  <c r="M11" i="1"/>
  <c r="C55" i="1"/>
  <c r="I13" i="1"/>
  <c r="M13" i="1"/>
  <c r="S13" i="1"/>
  <c r="M9" i="1"/>
  <c r="Q13" i="1"/>
  <c r="G11" i="1"/>
  <c r="Q9" i="1"/>
  <c r="Q11" i="1"/>
  <c r="J31" i="1"/>
  <c r="E35" i="1"/>
  <c r="K13" i="1"/>
  <c r="G13" i="1"/>
  <c r="C13" i="1"/>
  <c r="O13" i="1"/>
  <c r="I9" i="1"/>
  <c r="G35" i="1"/>
  <c r="E54" i="1" l="1"/>
  <c r="G54" i="1"/>
  <c r="K28" i="1"/>
  <c r="C34" i="1"/>
  <c r="E34" i="1"/>
  <c r="G34" i="1"/>
  <c r="K55" i="1"/>
  <c r="C51" i="1"/>
  <c r="I34" i="1"/>
  <c r="K35" i="1"/>
  <c r="G51" i="1"/>
  <c r="K48" i="1"/>
  <c r="K33" i="1"/>
  <c r="E51" i="1"/>
  <c r="E30" i="1"/>
  <c r="E37" i="1"/>
  <c r="I37" i="1"/>
  <c r="K32" i="1"/>
  <c r="C30" i="1"/>
  <c r="G30" i="1"/>
  <c r="E50" i="1"/>
  <c r="C50" i="1"/>
  <c r="G50" i="1"/>
  <c r="I50" i="1"/>
  <c r="G49" i="1"/>
  <c r="E49" i="1"/>
  <c r="I49" i="1"/>
  <c r="C49" i="1"/>
  <c r="E31" i="1"/>
  <c r="G31" i="1"/>
  <c r="I31" i="1"/>
  <c r="M17" i="1"/>
  <c r="Q17" i="1"/>
  <c r="O17" i="1"/>
  <c r="G17" i="1"/>
  <c r="I17" i="1"/>
  <c r="E17" i="1"/>
  <c r="C17" i="1"/>
  <c r="S17" i="1"/>
  <c r="J57" i="1"/>
  <c r="K17" i="1"/>
  <c r="E53" i="1"/>
  <c r="C53" i="1"/>
  <c r="I53" i="1"/>
  <c r="G53" i="1"/>
  <c r="K29" i="1"/>
  <c r="C31" i="1"/>
  <c r="K51" i="1" l="1"/>
  <c r="K54" i="1"/>
  <c r="K34" i="1"/>
  <c r="K30" i="1"/>
  <c r="K31" i="1"/>
  <c r="K49" i="1"/>
  <c r="K50" i="1"/>
  <c r="G57" i="1"/>
  <c r="K57" i="1"/>
  <c r="E57" i="1"/>
  <c r="I57" i="1"/>
  <c r="C57" i="1"/>
  <c r="K37" i="1"/>
  <c r="K53" i="1"/>
</calcChain>
</file>

<file path=xl/sharedStrings.xml><?xml version="1.0" encoding="utf-8"?>
<sst xmlns="http://schemas.openxmlformats.org/spreadsheetml/2006/main" count="105" uniqueCount="29">
  <si>
    <t>Airport</t>
  </si>
  <si>
    <t>Total</t>
  </si>
  <si>
    <t>000's</t>
  </si>
  <si>
    <t>%</t>
  </si>
  <si>
    <t>Gatwick</t>
  </si>
  <si>
    <t>Heathrow</t>
  </si>
  <si>
    <t>Luton</t>
  </si>
  <si>
    <t>Manchester</t>
  </si>
  <si>
    <t>Stansted</t>
  </si>
  <si>
    <t>UK</t>
  </si>
  <si>
    <t>Foreign</t>
  </si>
  <si>
    <t>International Business</t>
  </si>
  <si>
    <t>International Leisure</t>
  </si>
  <si>
    <t>Domestic Business</t>
  </si>
  <si>
    <t>Domestic Leisure</t>
  </si>
  <si>
    <t>Business</t>
  </si>
  <si>
    <t>International</t>
  </si>
  <si>
    <t>Domestic</t>
  </si>
  <si>
    <t>Birmingham</t>
  </si>
  <si>
    <t>Leisure</t>
  </si>
  <si>
    <t>East Midlands</t>
  </si>
  <si>
    <r>
      <t>Note: Excludes</t>
    </r>
    <r>
      <rPr>
        <sz val="8"/>
        <rFont val="Arial"/>
        <family val="2"/>
      </rPr>
      <t xml:space="preserve"> interviews where passengers may not have answered all relevant core questions</t>
    </r>
  </si>
  <si>
    <t>London City</t>
  </si>
  <si>
    <t>`</t>
  </si>
  <si>
    <t>Country of Residence and Journey Purpose of terminal passengers at the 2022 survey airports.</t>
  </si>
  <si>
    <t>Characteristics of terminal passengers at the 2022 survey airports.</t>
  </si>
  <si>
    <t>Table 2.1</t>
  </si>
  <si>
    <t>Table 2.2</t>
  </si>
  <si>
    <t>Table 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</si>
</sst>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,000"/>
    <numFmt numFmtId="166" formatCode="0.000"/>
    <numFmt numFmtId="167" formatCode="#,##0\ "/>
    <numFmt numFmtId="168" formatCode="0.0\ \ "/>
  </numFmts>
  <fonts count="4" x14ac:knownFonts="1">
    <font>
      <sz val="8"/>
      <name val="Arial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2" xfId="0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/>
    <xf numFmtId="0" fontId="0" fillId="0" borderId="3" xfId="0" applyBorder="1"/>
    <xf numFmtId="0" fontId="0" fillId="0" borderId="9" xfId="0" applyBorder="1" applyAlignment="1">
      <alignment horizontal="centerContinuous"/>
    </xf>
    <xf numFmtId="0" fontId="0" fillId="0" borderId="10" xfId="0" applyBorder="1" applyAlignment="1">
      <alignment horizontal="centerContinuous"/>
    </xf>
    <xf numFmtId="0" fontId="0" fillId="0" borderId="11" xfId="0" applyBorder="1" applyAlignment="1">
      <alignment horizontal="centerContinuous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0" xfId="0" applyBorder="1" applyAlignment="1">
      <alignment horizontal="left"/>
    </xf>
    <xf numFmtId="164" fontId="0" fillId="0" borderId="2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5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3" fillId="0" borderId="0" xfId="0" applyFont="1" applyBorder="1"/>
    <xf numFmtId="0" fontId="0" fillId="0" borderId="14" xfId="0" applyBorder="1" applyAlignment="1">
      <alignment horizontal="center"/>
    </xf>
    <xf numFmtId="167" fontId="0" fillId="0" borderId="2" xfId="0" applyNumberFormat="1" applyBorder="1" applyAlignment="1">
      <alignment horizontal="right"/>
    </xf>
    <xf numFmtId="167" fontId="0" fillId="0" borderId="6" xfId="0" applyNumberFormat="1" applyBorder="1" applyAlignment="1">
      <alignment horizontal="right"/>
    </xf>
    <xf numFmtId="167" fontId="0" fillId="0" borderId="15" xfId="0" applyNumberFormat="1" applyBorder="1" applyAlignment="1">
      <alignment horizontal="right"/>
    </xf>
    <xf numFmtId="168" fontId="0" fillId="0" borderId="2" xfId="0" applyNumberFormat="1" applyBorder="1" applyAlignment="1"/>
    <xf numFmtId="168" fontId="0" fillId="0" borderId="6" xfId="0" applyNumberFormat="1" applyBorder="1" applyAlignment="1"/>
    <xf numFmtId="168" fontId="0" fillId="0" borderId="16" xfId="0" applyNumberFormat="1" applyBorder="1" applyAlignment="1"/>
    <xf numFmtId="168" fontId="0" fillId="0" borderId="7" xfId="0" applyNumberFormat="1" applyBorder="1" applyAlignment="1"/>
    <xf numFmtId="167" fontId="0" fillId="0" borderId="17" xfId="0" applyNumberFormat="1" applyBorder="1" applyAlignment="1">
      <alignment horizontal="right"/>
    </xf>
    <xf numFmtId="0" fontId="2" fillId="0" borderId="11" xfId="0" applyFont="1" applyBorder="1" applyAlignment="1">
      <alignment horizontal="centerContinuous"/>
    </xf>
    <xf numFmtId="1" fontId="0" fillId="0" borderId="2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67" fontId="0" fillId="0" borderId="18" xfId="0" applyNumberFormat="1" applyBorder="1" applyAlignment="1">
      <alignment horizontal="right"/>
    </xf>
    <xf numFmtId="168" fontId="0" fillId="0" borderId="14" xfId="0" applyNumberForma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60"/>
  <sheetViews>
    <sheetView tabSelected="1" topLeftCell="A25" workbookViewId="0">
      <selection activeCell="A42" sqref="A42"/>
    </sheetView>
  </sheetViews>
  <sheetFormatPr defaultRowHeight="10" x14ac:dyDescent="0.2"/>
  <cols>
    <col min="1" max="1" width="22.33203125" customWidth="1"/>
    <col min="2" max="2" width="8.33203125" customWidth="1"/>
    <col min="3" max="3" width="7.109375" customWidth="1"/>
    <col min="4" max="4" width="8" customWidth="1"/>
    <col min="5" max="5" width="7.109375" customWidth="1"/>
    <col min="6" max="6" width="8.33203125" customWidth="1"/>
    <col min="7" max="7" width="7.109375" customWidth="1"/>
    <col min="8" max="8" width="8.33203125" customWidth="1"/>
    <col min="9" max="9" width="7.109375" customWidth="1"/>
    <col min="10" max="10" width="8.33203125" customWidth="1"/>
    <col min="11" max="12" width="7.109375" customWidth="1"/>
    <col min="13" max="13" width="8" customWidth="1"/>
    <col min="14" max="14" width="7.109375" bestFit="1" customWidth="1"/>
    <col min="15" max="15" width="9.44140625" customWidth="1"/>
    <col min="16" max="16" width="7" customWidth="1"/>
    <col min="17" max="17" width="7.109375" customWidth="1"/>
    <col min="18" max="18" width="7.77734375" customWidth="1"/>
    <col min="19" max="19" width="8.109375" customWidth="1"/>
  </cols>
  <sheetData>
    <row r="1" spans="1:94" s="4" customFormat="1" ht="10.5" x14ac:dyDescent="0.25">
      <c r="A1" s="1" t="s">
        <v>26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</row>
    <row r="2" spans="1:94" s="4" customFormat="1" ht="11.25" x14ac:dyDescent="0.2">
      <c r="A2" s="2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94" s="4" customFormat="1" ht="11.25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</row>
    <row r="4" spans="1:94" s="4" customFormat="1" ht="11.25" x14ac:dyDescent="0.2">
      <c r="A4" s="3"/>
      <c r="B4" s="18" t="s">
        <v>11</v>
      </c>
      <c r="C4" s="20"/>
      <c r="D4" s="20"/>
      <c r="E4" s="19"/>
      <c r="F4" s="20" t="s">
        <v>12</v>
      </c>
      <c r="G4" s="20"/>
      <c r="H4" s="20"/>
      <c r="I4" s="19"/>
      <c r="J4" s="18" t="s">
        <v>13</v>
      </c>
      <c r="K4" s="20"/>
      <c r="L4" s="20"/>
      <c r="M4" s="19"/>
      <c r="N4" s="20" t="s">
        <v>14</v>
      </c>
      <c r="O4" s="20"/>
      <c r="P4" s="20"/>
      <c r="Q4" s="19"/>
      <c r="R4" s="21"/>
      <c r="S4" s="22"/>
    </row>
    <row r="5" spans="1:94" s="4" customFormat="1" ht="11.25" x14ac:dyDescent="0.2">
      <c r="A5" s="5" t="s">
        <v>0</v>
      </c>
      <c r="B5" s="6" t="s">
        <v>9</v>
      </c>
      <c r="C5" s="7"/>
      <c r="D5" s="8" t="s">
        <v>10</v>
      </c>
      <c r="E5" s="9"/>
      <c r="F5" s="10" t="s">
        <v>9</v>
      </c>
      <c r="G5" s="7"/>
      <c r="H5" s="10" t="s">
        <v>10</v>
      </c>
      <c r="I5" s="11"/>
      <c r="J5" s="6" t="s">
        <v>9</v>
      </c>
      <c r="K5" s="7"/>
      <c r="L5" s="8" t="s">
        <v>10</v>
      </c>
      <c r="M5" s="9"/>
      <c r="N5" s="10" t="s">
        <v>9</v>
      </c>
      <c r="O5" s="7"/>
      <c r="P5" s="10" t="s">
        <v>10</v>
      </c>
      <c r="Q5" s="11"/>
      <c r="R5" s="10" t="s">
        <v>1</v>
      </c>
      <c r="S5" s="8"/>
    </row>
    <row r="6" spans="1:94" s="4" customFormat="1" ht="11.25" x14ac:dyDescent="0.2">
      <c r="A6" s="12"/>
      <c r="B6" s="13" t="s">
        <v>2</v>
      </c>
      <c r="C6" s="14" t="s">
        <v>3</v>
      </c>
      <c r="D6" s="15" t="s">
        <v>2</v>
      </c>
      <c r="E6" s="36" t="s">
        <v>3</v>
      </c>
      <c r="F6" s="15" t="s">
        <v>2</v>
      </c>
      <c r="G6" s="14" t="s">
        <v>3</v>
      </c>
      <c r="H6" s="15" t="s">
        <v>2</v>
      </c>
      <c r="I6" s="36" t="s">
        <v>3</v>
      </c>
      <c r="J6" s="13" t="s">
        <v>2</v>
      </c>
      <c r="K6" s="14" t="s">
        <v>3</v>
      </c>
      <c r="L6" s="15" t="s">
        <v>2</v>
      </c>
      <c r="M6" s="36" t="s">
        <v>3</v>
      </c>
      <c r="N6" s="15" t="s">
        <v>2</v>
      </c>
      <c r="O6" s="14" t="s">
        <v>3</v>
      </c>
      <c r="P6" s="15" t="s">
        <v>2</v>
      </c>
      <c r="Q6" s="36" t="s">
        <v>3</v>
      </c>
      <c r="R6" s="15" t="s">
        <v>2</v>
      </c>
      <c r="S6" s="14" t="s">
        <v>3</v>
      </c>
    </row>
    <row r="7" spans="1:94" s="4" customFormat="1" ht="11.25" x14ac:dyDescent="0.2">
      <c r="A7" s="5"/>
      <c r="B7" s="5"/>
      <c r="C7" s="5"/>
      <c r="D7" s="5"/>
      <c r="E7" s="16"/>
      <c r="F7" s="17"/>
      <c r="G7" s="5"/>
      <c r="H7" s="5"/>
      <c r="I7" s="16"/>
      <c r="J7" s="5"/>
      <c r="K7" s="5"/>
      <c r="L7" s="5"/>
      <c r="M7" s="16"/>
      <c r="N7" s="17"/>
      <c r="O7" s="5"/>
      <c r="P7" s="5"/>
      <c r="Q7" s="16"/>
      <c r="R7" s="17"/>
      <c r="S7" s="5"/>
    </row>
    <row r="8" spans="1:94" s="4" customFormat="1" ht="11.25" x14ac:dyDescent="0.2">
      <c r="A8" s="5" t="s">
        <v>18</v>
      </c>
      <c r="B8" s="37">
        <v>398.30071389909159</v>
      </c>
      <c r="C8" s="40">
        <f t="shared" ref="C8:C14" si="0">B8/$R8*100</f>
        <v>4.7354998481633759</v>
      </c>
      <c r="D8" s="37">
        <v>399.98701152791455</v>
      </c>
      <c r="E8" s="40">
        <f t="shared" ref="E8:E14" si="1">D8/$R8*100</f>
        <v>4.7555486753097735</v>
      </c>
      <c r="F8" s="39">
        <v>5850.7458317205019</v>
      </c>
      <c r="G8" s="40">
        <f>F8/$R8*100</f>
        <v>69.561025202616719</v>
      </c>
      <c r="H8" s="37">
        <v>883.61156364388705</v>
      </c>
      <c r="I8" s="40">
        <f t="shared" ref="I8:I14" si="2">H8/$R8*100</f>
        <v>10.505485627954767</v>
      </c>
      <c r="J8" s="39">
        <v>377.14632815397965</v>
      </c>
      <c r="K8" s="40">
        <f t="shared" ref="K8:K14" si="3">J8/$R8*100</f>
        <v>4.4839899035707429</v>
      </c>
      <c r="L8" s="37">
        <v>0</v>
      </c>
      <c r="M8" s="40">
        <f t="shared" ref="M8:M14" si="4">L8/$R8*100</f>
        <v>0</v>
      </c>
      <c r="N8" s="39">
        <v>472.69587400591485</v>
      </c>
      <c r="O8" s="40">
        <f t="shared" ref="O8:O14" si="5">N8/$R8*100</f>
        <v>5.6200030817659288</v>
      </c>
      <c r="P8" s="37">
        <v>28.466677048712668</v>
      </c>
      <c r="Q8" s="40">
        <f t="shared" ref="Q8:Q14" si="6">P8/$R8*100</f>
        <v>0.33844766061867249</v>
      </c>
      <c r="R8" s="39">
        <f t="shared" ref="R8:R14" si="7">B8+D8+F8+H8+J8+L8+N8+P8</f>
        <v>8410.9540000000034</v>
      </c>
      <c r="S8" s="46">
        <f t="shared" ref="S8:S14" si="8">R8/$R8*100</f>
        <v>100</v>
      </c>
    </row>
    <row r="9" spans="1:94" s="4" customFormat="1" ht="11.25" x14ac:dyDescent="0.2">
      <c r="A9" s="5" t="s">
        <v>20</v>
      </c>
      <c r="B9" s="37">
        <v>44.692317236689306</v>
      </c>
      <c r="C9" s="40">
        <f t="shared" si="0"/>
        <v>1.4799118667509021</v>
      </c>
      <c r="D9" s="37">
        <v>26.693558669710022</v>
      </c>
      <c r="E9" s="40">
        <f t="shared" si="1"/>
        <v>0.88391286654264467</v>
      </c>
      <c r="F9" s="39">
        <v>2617.5502191075475</v>
      </c>
      <c r="G9" s="40">
        <f t="shared" ref="G9:G14" si="9">F9/$R9*100</f>
        <v>86.675828656599791</v>
      </c>
      <c r="H9" s="37">
        <v>260.20583510887866</v>
      </c>
      <c r="I9" s="40">
        <f t="shared" si="2"/>
        <v>8.6162841173814222</v>
      </c>
      <c r="J9" s="39">
        <v>9.2295458990313612</v>
      </c>
      <c r="K9" s="40">
        <f t="shared" si="3"/>
        <v>0.30562108535033872</v>
      </c>
      <c r="L9" s="37">
        <v>0</v>
      </c>
      <c r="M9" s="40">
        <f t="shared" si="4"/>
        <v>0</v>
      </c>
      <c r="N9" s="39">
        <v>60.737981988231979</v>
      </c>
      <c r="O9" s="40">
        <f t="shared" si="5"/>
        <v>2.0112374086769473</v>
      </c>
      <c r="P9" s="37">
        <v>0.82154198991888394</v>
      </c>
      <c r="Q9" s="40">
        <f t="shared" si="6"/>
        <v>2.7203998697946472E-2</v>
      </c>
      <c r="R9" s="39">
        <f t="shared" si="7"/>
        <v>3019.9310000000078</v>
      </c>
      <c r="S9" s="46">
        <f t="shared" si="8"/>
        <v>100</v>
      </c>
    </row>
    <row r="10" spans="1:94" s="4" customFormat="1" ht="11.25" x14ac:dyDescent="0.2">
      <c r="A10" s="5" t="s">
        <v>4</v>
      </c>
      <c r="B10" s="37">
        <v>1773.414481743574</v>
      </c>
      <c r="C10" s="40">
        <f t="shared" si="0"/>
        <v>5.8089298103347282</v>
      </c>
      <c r="D10" s="37">
        <v>984.13553888030935</v>
      </c>
      <c r="E10" s="40">
        <f t="shared" si="1"/>
        <v>3.2235973756067895</v>
      </c>
      <c r="F10" s="39">
        <v>18874.472887890344</v>
      </c>
      <c r="G10" s="40">
        <f t="shared" si="9"/>
        <v>61.824513863800867</v>
      </c>
      <c r="H10" s="37">
        <v>6241.8962655137739</v>
      </c>
      <c r="I10" s="40">
        <f t="shared" si="2"/>
        <v>20.44572076241948</v>
      </c>
      <c r="J10" s="39">
        <v>663.58816222816506</v>
      </c>
      <c r="K10" s="40">
        <f t="shared" si="3"/>
        <v>2.1736244386380279</v>
      </c>
      <c r="L10" s="37">
        <v>38.100077171632549</v>
      </c>
      <c r="M10" s="40">
        <f t="shared" si="4"/>
        <v>0.12479918052814892</v>
      </c>
      <c r="N10" s="39">
        <v>1826.672271271962</v>
      </c>
      <c r="O10" s="40">
        <f t="shared" si="5"/>
        <v>5.983379023651076</v>
      </c>
      <c r="P10" s="37">
        <v>126.8287680908704</v>
      </c>
      <c r="Q10" s="40">
        <f t="shared" si="6"/>
        <v>0.41543554502089347</v>
      </c>
      <c r="R10" s="39">
        <f t="shared" si="7"/>
        <v>30529.108452790628</v>
      </c>
      <c r="S10" s="46">
        <f t="shared" si="8"/>
        <v>100</v>
      </c>
    </row>
    <row r="11" spans="1:94" s="4" customFormat="1" ht="11.25" x14ac:dyDescent="0.2">
      <c r="A11" s="5" t="s">
        <v>5</v>
      </c>
      <c r="B11" s="37">
        <v>4605.3329586713999</v>
      </c>
      <c r="C11" s="40">
        <f t="shared" si="0"/>
        <v>7.5935087389622433</v>
      </c>
      <c r="D11" s="37">
        <v>5808.8303576475137</v>
      </c>
      <c r="E11" s="40">
        <f t="shared" si="1"/>
        <v>9.5778968599635768</v>
      </c>
      <c r="F11" s="39">
        <v>23051.310469754942</v>
      </c>
      <c r="G11" s="40">
        <f t="shared" si="9"/>
        <v>38.008180747720289</v>
      </c>
      <c r="H11" s="37">
        <v>23511.976020280461</v>
      </c>
      <c r="I11" s="40">
        <f t="shared" si="2"/>
        <v>38.767749689867642</v>
      </c>
      <c r="J11" s="39">
        <v>825.03970842421654</v>
      </c>
      <c r="K11" s="40">
        <f t="shared" si="3"/>
        <v>1.3603677067721798</v>
      </c>
      <c r="L11" s="37">
        <v>182.54468187639827</v>
      </c>
      <c r="M11" s="40">
        <f t="shared" si="4"/>
        <v>0.30098901632497965</v>
      </c>
      <c r="N11" s="39">
        <v>1779.0072603213439</v>
      </c>
      <c r="O11" s="40">
        <f t="shared" si="5"/>
        <v>2.9333182419506558</v>
      </c>
      <c r="P11" s="37">
        <v>884.24534937804628</v>
      </c>
      <c r="Q11" s="40">
        <f t="shared" si="6"/>
        <v>1.457988998438454</v>
      </c>
      <c r="R11" s="39">
        <f t="shared" si="7"/>
        <v>60648.286806354314</v>
      </c>
      <c r="S11" s="46">
        <f t="shared" si="8"/>
        <v>100</v>
      </c>
    </row>
    <row r="12" spans="1:94" s="4" customFormat="1" ht="11.25" x14ac:dyDescent="0.2">
      <c r="A12" s="5" t="s">
        <v>22</v>
      </c>
      <c r="B12" s="37">
        <v>408.57435160588739</v>
      </c>
      <c r="C12" s="40">
        <f t="shared" si="0"/>
        <v>13.652913443774231</v>
      </c>
      <c r="D12" s="37">
        <v>462.85173906576563</v>
      </c>
      <c r="E12" s="40">
        <f t="shared" si="1"/>
        <v>15.46664568132479</v>
      </c>
      <c r="F12" s="39">
        <v>913.1971506801334</v>
      </c>
      <c r="G12" s="40">
        <f t="shared" si="9"/>
        <v>30.515380141540582</v>
      </c>
      <c r="H12" s="37">
        <v>558.25707496987388</v>
      </c>
      <c r="I12" s="40">
        <f t="shared" si="2"/>
        <v>18.654708730445041</v>
      </c>
      <c r="J12" s="39">
        <v>354.71878921063461</v>
      </c>
      <c r="K12" s="40">
        <f t="shared" si="3"/>
        <v>11.853276905263787</v>
      </c>
      <c r="L12" s="37">
        <v>15.28839472965219</v>
      </c>
      <c r="M12" s="40">
        <f t="shared" si="4"/>
        <v>0.5108767330053513</v>
      </c>
      <c r="N12" s="39">
        <v>218.0894306737473</v>
      </c>
      <c r="O12" s="40">
        <f t="shared" si="5"/>
        <v>7.2876726311563385</v>
      </c>
      <c r="P12" s="37">
        <v>61.603028561510968</v>
      </c>
      <c r="Q12" s="40">
        <f t="shared" si="6"/>
        <v>2.058525733489879</v>
      </c>
      <c r="R12" s="39">
        <f t="shared" si="7"/>
        <v>2992.5799594972054</v>
      </c>
      <c r="S12" s="46">
        <f t="shared" si="8"/>
        <v>100</v>
      </c>
    </row>
    <row r="13" spans="1:94" s="4" customFormat="1" ht="11.25" x14ac:dyDescent="0.2">
      <c r="A13" s="5" t="s">
        <v>6</v>
      </c>
      <c r="B13" s="37">
        <v>556.47544592254917</v>
      </c>
      <c r="C13" s="40">
        <f t="shared" si="0"/>
        <v>4.4618724071292082</v>
      </c>
      <c r="D13" s="37">
        <v>377.87230665606296</v>
      </c>
      <c r="E13" s="40">
        <f t="shared" si="1"/>
        <v>3.029815656451472</v>
      </c>
      <c r="F13" s="39">
        <v>7891.5449601614164</v>
      </c>
      <c r="G13" s="40">
        <f t="shared" si="9"/>
        <v>63.275148913334988</v>
      </c>
      <c r="H13" s="37">
        <v>2605.0045188996032</v>
      </c>
      <c r="I13" s="40">
        <f t="shared" si="2"/>
        <v>20.887170976709662</v>
      </c>
      <c r="J13" s="39">
        <v>329.48210348819998</v>
      </c>
      <c r="K13" s="40">
        <f t="shared" si="3"/>
        <v>2.6418184611176909</v>
      </c>
      <c r="L13" s="37">
        <v>20.510689028711546</v>
      </c>
      <c r="M13" s="40">
        <f t="shared" si="4"/>
        <v>0.16445663164292271</v>
      </c>
      <c r="N13" s="39">
        <v>621.21012068757273</v>
      </c>
      <c r="O13" s="40">
        <f t="shared" si="5"/>
        <v>4.9809211113172136</v>
      </c>
      <c r="P13" s="37">
        <v>69.69185515590965</v>
      </c>
      <c r="Q13" s="40">
        <f t="shared" si="6"/>
        <v>0.55879584229683676</v>
      </c>
      <c r="R13" s="39">
        <f t="shared" si="7"/>
        <v>12471.792000000027</v>
      </c>
      <c r="S13" s="46">
        <f t="shared" si="8"/>
        <v>100</v>
      </c>
    </row>
    <row r="14" spans="1:94" s="4" customFormat="1" ht="11.25" x14ac:dyDescent="0.2">
      <c r="A14" s="5" t="s">
        <v>7</v>
      </c>
      <c r="B14" s="37">
        <v>1183.2174717192413</v>
      </c>
      <c r="C14" s="40">
        <f t="shared" si="0"/>
        <v>5.5079296179978661</v>
      </c>
      <c r="D14" s="37">
        <v>518.7842977826308</v>
      </c>
      <c r="E14" s="40">
        <f t="shared" si="1"/>
        <v>2.4149638315915598</v>
      </c>
      <c r="F14" s="39">
        <v>15517.294853914531</v>
      </c>
      <c r="G14" s="40">
        <f t="shared" si="9"/>
        <v>72.23369326426068</v>
      </c>
      <c r="H14" s="37">
        <v>2879.6942319294835</v>
      </c>
      <c r="I14" s="40">
        <f t="shared" si="2"/>
        <v>13.405103905181024</v>
      </c>
      <c r="J14" s="39">
        <v>297.75227884139554</v>
      </c>
      <c r="K14" s="40">
        <f t="shared" si="3"/>
        <v>1.3860500158723377</v>
      </c>
      <c r="L14" s="37">
        <v>21.173544038746833</v>
      </c>
      <c r="M14" s="40">
        <f t="shared" si="4"/>
        <v>9.8563783172962188E-2</v>
      </c>
      <c r="N14" s="39">
        <v>937.64710162394374</v>
      </c>
      <c r="O14" s="40">
        <f t="shared" si="5"/>
        <v>4.3647886932908868</v>
      </c>
      <c r="P14" s="37">
        <v>126.50940882924847</v>
      </c>
      <c r="Q14" s="40">
        <f t="shared" si="6"/>
        <v>0.58890688863269181</v>
      </c>
      <c r="R14" s="39">
        <f t="shared" si="7"/>
        <v>21482.07318867922</v>
      </c>
      <c r="S14" s="46">
        <f t="shared" si="8"/>
        <v>100</v>
      </c>
    </row>
    <row r="15" spans="1:94" ht="11.25" x14ac:dyDescent="0.2">
      <c r="A15" s="5" t="s">
        <v>8</v>
      </c>
      <c r="B15" s="37">
        <v>962.10815907388564</v>
      </c>
      <c r="C15" s="40">
        <f>B15/$R15*100</f>
        <v>4.2055071047328179</v>
      </c>
      <c r="D15" s="37">
        <v>732.04756131064676</v>
      </c>
      <c r="E15" s="40">
        <f>D15/$R15*100</f>
        <v>3.1998805862510444</v>
      </c>
      <c r="F15" s="39">
        <v>13928.198087830424</v>
      </c>
      <c r="G15" s="40">
        <f>F15/$R15*100</f>
        <v>60.882069715405649</v>
      </c>
      <c r="H15" s="37">
        <v>6457.354191785108</v>
      </c>
      <c r="I15" s="40">
        <f>H15/$R15*100</f>
        <v>28.225983404473986</v>
      </c>
      <c r="J15" s="39">
        <v>205.79983656943284</v>
      </c>
      <c r="K15" s="40">
        <f>J15/$R15*100</f>
        <v>0.89957939414911114</v>
      </c>
      <c r="L15" s="37">
        <v>11.933950225651817</v>
      </c>
      <c r="M15" s="40">
        <f>L15/$R15*100</f>
        <v>5.2164937993891693E-2</v>
      </c>
      <c r="N15" s="39">
        <v>522.20598505058319</v>
      </c>
      <c r="O15" s="40">
        <f>N15/$R15*100</f>
        <v>2.2826341919584254</v>
      </c>
      <c r="P15" s="37">
        <v>57.692228154332433</v>
      </c>
      <c r="Q15" s="40">
        <f>P15/$R15*100</f>
        <v>0.25218066503506209</v>
      </c>
      <c r="R15" s="39">
        <f>B15+D15+F15+H15+J15+L15+N15+P15</f>
        <v>22877.340000000066</v>
      </c>
      <c r="S15" s="46">
        <f>R15/$R15*100</f>
        <v>100</v>
      </c>
    </row>
    <row r="16" spans="1:94" ht="11.25" x14ac:dyDescent="0.2">
      <c r="A16" s="5"/>
      <c r="B16" s="37"/>
      <c r="C16" s="40"/>
      <c r="D16" s="37"/>
      <c r="E16" s="40"/>
      <c r="F16" s="39"/>
      <c r="G16" s="40"/>
      <c r="H16" s="37"/>
      <c r="I16" s="40"/>
      <c r="J16" s="39"/>
      <c r="K16" s="40"/>
      <c r="L16" s="37"/>
      <c r="M16" s="40"/>
      <c r="N16" s="39"/>
      <c r="O16" s="40"/>
      <c r="P16" s="37"/>
      <c r="Q16" s="40"/>
      <c r="R16" s="39"/>
      <c r="S16" s="46"/>
    </row>
    <row r="17" spans="1:20" ht="11.25" x14ac:dyDescent="0.2">
      <c r="A17" s="12" t="s">
        <v>1</v>
      </c>
      <c r="B17" s="38">
        <f>SUM(B8:B15)</f>
        <v>9932.1158998723167</v>
      </c>
      <c r="C17" s="41">
        <f>B17/$R17*100</f>
        <v>6.1146275982923237</v>
      </c>
      <c r="D17" s="38">
        <f>SUM(D8:D15)</f>
        <v>9311.2023715405539</v>
      </c>
      <c r="E17" s="41">
        <f>D17/$R17*100</f>
        <v>5.7323671580432052</v>
      </c>
      <c r="F17" s="44">
        <f>SUM(F8:F15)</f>
        <v>88644.314461059839</v>
      </c>
      <c r="G17" s="41">
        <f>F17/$R17*100</f>
        <v>54.573162163992464</v>
      </c>
      <c r="H17" s="38">
        <f>SUM(H8:H15)</f>
        <v>43397.99970213107</v>
      </c>
      <c r="I17" s="41">
        <f>H17/$R17*100</f>
        <v>26.717630902066304</v>
      </c>
      <c r="J17" s="44">
        <f>SUM(J8:J15)</f>
        <v>3062.7567528150557</v>
      </c>
      <c r="K17" s="41">
        <f>J17/$R17*100</f>
        <v>1.8855616624308495</v>
      </c>
      <c r="L17" s="38">
        <f>SUM(L8:L15)</f>
        <v>289.55133707079324</v>
      </c>
      <c r="M17" s="43">
        <f>L17/$R17*100</f>
        <v>0.17825996138428835</v>
      </c>
      <c r="N17" s="38">
        <f>SUM(N8:N15)</f>
        <v>6438.2660256233003</v>
      </c>
      <c r="O17" s="41">
        <f>N17/$R17*100</f>
        <v>3.9636669086725176</v>
      </c>
      <c r="P17" s="38">
        <f>SUM(P8:P15)</f>
        <v>1355.8588572085498</v>
      </c>
      <c r="Q17" s="49">
        <f>P17/$R17*100</f>
        <v>0.83472364511806285</v>
      </c>
      <c r="R17" s="48">
        <f>SUM(R8:R15)</f>
        <v>162432.06540732147</v>
      </c>
      <c r="S17" s="47">
        <f>R17/$R17*100</f>
        <v>100</v>
      </c>
    </row>
    <row r="18" spans="1:20" ht="11.25" x14ac:dyDescent="0.2">
      <c r="A18" s="4"/>
      <c r="B18" s="32"/>
      <c r="C18" s="33"/>
      <c r="D18" s="32"/>
      <c r="E18" s="33"/>
      <c r="F18" s="32"/>
      <c r="G18" s="33"/>
      <c r="H18" s="32"/>
      <c r="I18" s="33"/>
      <c r="J18" s="32"/>
      <c r="K18" s="33"/>
      <c r="L18" s="32"/>
      <c r="M18" s="33"/>
      <c r="N18" s="32"/>
      <c r="O18" s="33"/>
      <c r="P18" s="32"/>
      <c r="Q18" s="33"/>
      <c r="R18" s="32"/>
      <c r="S18" s="34"/>
      <c r="T18" s="2" t="s">
        <v>23</v>
      </c>
    </row>
    <row r="19" spans="1:20" ht="11.25" x14ac:dyDescent="0.2">
      <c r="A19" s="35" t="s">
        <v>21</v>
      </c>
    </row>
    <row r="20" spans="1:20" ht="11.25" x14ac:dyDescent="0.2">
      <c r="A20" s="35"/>
    </row>
    <row r="21" spans="1:20" ht="10.5" x14ac:dyDescent="0.25">
      <c r="A21" s="1" t="s">
        <v>27</v>
      </c>
    </row>
    <row r="22" spans="1:20" ht="11.25" x14ac:dyDescent="0.2">
      <c r="A22" s="2" t="s">
        <v>24</v>
      </c>
    </row>
    <row r="24" spans="1:20" ht="11.25" x14ac:dyDescent="0.2">
      <c r="A24" s="3"/>
      <c r="B24" s="18" t="s">
        <v>15</v>
      </c>
      <c r="C24" s="20"/>
      <c r="D24" s="20"/>
      <c r="E24" s="19"/>
      <c r="F24" s="45" t="s">
        <v>19</v>
      </c>
      <c r="G24" s="20"/>
      <c r="H24" s="20"/>
      <c r="I24" s="19"/>
      <c r="J24" s="21"/>
      <c r="K24" s="22"/>
    </row>
    <row r="25" spans="1:20" ht="11.25" x14ac:dyDescent="0.2">
      <c r="A25" s="5" t="s">
        <v>0</v>
      </c>
      <c r="B25" s="6" t="s">
        <v>9</v>
      </c>
      <c r="C25" s="7"/>
      <c r="D25" s="8" t="s">
        <v>10</v>
      </c>
      <c r="E25" s="9"/>
      <c r="F25" s="10" t="s">
        <v>9</v>
      </c>
      <c r="G25" s="7"/>
      <c r="H25" s="10" t="s">
        <v>10</v>
      </c>
      <c r="I25" s="11"/>
      <c r="J25" s="10" t="s">
        <v>1</v>
      </c>
      <c r="K25" s="8"/>
    </row>
    <row r="26" spans="1:20" ht="11.25" x14ac:dyDescent="0.2">
      <c r="A26" s="12"/>
      <c r="B26" s="13" t="s">
        <v>2</v>
      </c>
      <c r="C26" s="14" t="s">
        <v>3</v>
      </c>
      <c r="D26" s="15" t="s">
        <v>2</v>
      </c>
      <c r="E26" s="36" t="s">
        <v>3</v>
      </c>
      <c r="F26" s="15" t="s">
        <v>2</v>
      </c>
      <c r="G26" s="14" t="s">
        <v>3</v>
      </c>
      <c r="H26" s="15" t="s">
        <v>2</v>
      </c>
      <c r="I26" s="36" t="s">
        <v>3</v>
      </c>
      <c r="J26" s="15" t="s">
        <v>2</v>
      </c>
      <c r="K26" s="14" t="s">
        <v>3</v>
      </c>
    </row>
    <row r="27" spans="1:20" ht="11.25" x14ac:dyDescent="0.2">
      <c r="A27" s="5"/>
      <c r="B27" s="28"/>
      <c r="C27" s="24"/>
      <c r="D27" s="28"/>
      <c r="E27" s="25"/>
      <c r="F27" s="27"/>
      <c r="G27" s="24"/>
      <c r="H27" s="28"/>
      <c r="I27" s="25"/>
      <c r="J27" s="27"/>
      <c r="K27" s="26"/>
      <c r="N27" s="30"/>
      <c r="O27" s="29"/>
      <c r="P27" s="31"/>
      <c r="Q27" s="30"/>
      <c r="R27" s="30"/>
      <c r="S27" s="30"/>
      <c r="T27" s="29"/>
    </row>
    <row r="28" spans="1:20" ht="11.25" x14ac:dyDescent="0.2">
      <c r="A28" s="5" t="s">
        <v>18</v>
      </c>
      <c r="B28" s="37">
        <f t="shared" ref="B28:B35" si="10">B8+J8</f>
        <v>775.4470420530713</v>
      </c>
      <c r="C28" s="40">
        <f t="shared" ref="C28:C35" si="11">B28/J28*100</f>
        <v>9.2194897517341197</v>
      </c>
      <c r="D28" s="37">
        <f t="shared" ref="D28:D35" si="12">D8+L8</f>
        <v>399.98701152791455</v>
      </c>
      <c r="E28" s="42">
        <f t="shared" ref="E28:E35" si="13">D28/J28*100</f>
        <v>4.7555486753097735</v>
      </c>
      <c r="F28" s="39">
        <f t="shared" ref="F28:F35" si="14">F8+N8</f>
        <v>6323.4417057264163</v>
      </c>
      <c r="G28" s="40">
        <f t="shared" ref="G28:G35" si="15">F28/J28*100</f>
        <v>75.181028284382649</v>
      </c>
      <c r="H28" s="37">
        <f t="shared" ref="H28:H35" si="16">H8+P8</f>
        <v>912.07824069259971</v>
      </c>
      <c r="I28" s="42">
        <f t="shared" ref="I28:I35" si="17">H28/J28*100</f>
        <v>10.843933288573441</v>
      </c>
      <c r="J28" s="39">
        <f t="shared" ref="J28:J35" si="18">R8</f>
        <v>8410.9540000000034</v>
      </c>
      <c r="K28" s="46">
        <f t="shared" ref="K28:K35" si="19">C28+E28+G28+I28</f>
        <v>99.999999999999986</v>
      </c>
      <c r="N28" s="30"/>
      <c r="O28" s="29"/>
      <c r="P28" s="31"/>
      <c r="Q28" s="30"/>
      <c r="R28" s="30"/>
      <c r="S28" s="30"/>
      <c r="T28" s="29"/>
    </row>
    <row r="29" spans="1:20" ht="11.25" x14ac:dyDescent="0.2">
      <c r="A29" s="5" t="s">
        <v>20</v>
      </c>
      <c r="B29" s="37">
        <f t="shared" si="10"/>
        <v>53.92186313572067</v>
      </c>
      <c r="C29" s="40">
        <f t="shared" si="11"/>
        <v>1.7855329521012411</v>
      </c>
      <c r="D29" s="37">
        <f t="shared" si="12"/>
        <v>26.693558669710022</v>
      </c>
      <c r="E29" s="42">
        <f t="shared" si="13"/>
        <v>0.88391286654264467</v>
      </c>
      <c r="F29" s="39">
        <f t="shared" si="14"/>
        <v>2678.2882010957796</v>
      </c>
      <c r="G29" s="40">
        <f t="shared" si="15"/>
        <v>88.687066065276738</v>
      </c>
      <c r="H29" s="37">
        <f t="shared" si="16"/>
        <v>261.02737709879756</v>
      </c>
      <c r="I29" s="42">
        <f t="shared" si="17"/>
        <v>8.6434881160793697</v>
      </c>
      <c r="J29" s="39">
        <f t="shared" si="18"/>
        <v>3019.9310000000078</v>
      </c>
      <c r="K29" s="46">
        <f t="shared" si="19"/>
        <v>99.999999999999986</v>
      </c>
      <c r="N29" s="30"/>
      <c r="O29" s="29"/>
      <c r="P29" s="31"/>
      <c r="Q29" s="30"/>
      <c r="R29" s="30"/>
      <c r="S29" s="30"/>
      <c r="T29" s="29"/>
    </row>
    <row r="30" spans="1:20" ht="11.25" x14ac:dyDescent="0.2">
      <c r="A30" s="5" t="s">
        <v>4</v>
      </c>
      <c r="B30" s="37">
        <f t="shared" si="10"/>
        <v>2437.002643971739</v>
      </c>
      <c r="C30" s="40">
        <f t="shared" si="11"/>
        <v>7.9825542489727566</v>
      </c>
      <c r="D30" s="37">
        <f t="shared" si="12"/>
        <v>1022.2356160519419</v>
      </c>
      <c r="E30" s="42">
        <f t="shared" si="13"/>
        <v>3.3483965561349387</v>
      </c>
      <c r="F30" s="39">
        <f t="shared" si="14"/>
        <v>20701.145159162304</v>
      </c>
      <c r="G30" s="40">
        <f t="shared" si="15"/>
        <v>67.807892887451942</v>
      </c>
      <c r="H30" s="37">
        <f t="shared" si="16"/>
        <v>6368.7250336046445</v>
      </c>
      <c r="I30" s="42">
        <f t="shared" si="17"/>
        <v>20.861156307440375</v>
      </c>
      <c r="J30" s="39">
        <f t="shared" si="18"/>
        <v>30529.108452790628</v>
      </c>
      <c r="K30" s="46">
        <f t="shared" si="19"/>
        <v>100</v>
      </c>
      <c r="N30" s="30"/>
      <c r="O30" s="29"/>
      <c r="P30" s="31"/>
      <c r="Q30" s="30"/>
      <c r="R30" s="30"/>
      <c r="S30" s="30"/>
      <c r="T30" s="29"/>
    </row>
    <row r="31" spans="1:20" ht="11.25" x14ac:dyDescent="0.2">
      <c r="A31" s="5" t="s">
        <v>5</v>
      </c>
      <c r="B31" s="37">
        <f t="shared" si="10"/>
        <v>5430.3726670956166</v>
      </c>
      <c r="C31" s="40">
        <f t="shared" si="11"/>
        <v>8.9538764457344229</v>
      </c>
      <c r="D31" s="37">
        <f t="shared" si="12"/>
        <v>5991.3750395239122</v>
      </c>
      <c r="E31" s="42">
        <f t="shared" si="13"/>
        <v>9.8788858762885567</v>
      </c>
      <c r="F31" s="39">
        <f t="shared" si="14"/>
        <v>24830.317730076287</v>
      </c>
      <c r="G31" s="40">
        <f t="shared" si="15"/>
        <v>40.941498989670947</v>
      </c>
      <c r="H31" s="37">
        <f t="shared" si="16"/>
        <v>24396.221369658506</v>
      </c>
      <c r="I31" s="42">
        <f t="shared" si="17"/>
        <v>40.225738688306087</v>
      </c>
      <c r="J31" s="39">
        <f t="shared" si="18"/>
        <v>60648.286806354314</v>
      </c>
      <c r="K31" s="46">
        <f t="shared" si="19"/>
        <v>100.00000000000001</v>
      </c>
      <c r="N31" s="30"/>
      <c r="O31" s="29"/>
      <c r="P31" s="31"/>
      <c r="Q31" s="30"/>
      <c r="R31" s="30"/>
      <c r="S31" s="30"/>
      <c r="T31" s="29"/>
    </row>
    <row r="32" spans="1:20" ht="11.25" x14ac:dyDescent="0.2">
      <c r="A32" s="5" t="s">
        <v>22</v>
      </c>
      <c r="B32" s="37">
        <f t="shared" si="10"/>
        <v>763.29314081652205</v>
      </c>
      <c r="C32" s="40">
        <f t="shared" si="11"/>
        <v>25.506190349038015</v>
      </c>
      <c r="D32" s="37">
        <f t="shared" si="12"/>
        <v>478.1401337954178</v>
      </c>
      <c r="E32" s="42">
        <f t="shared" si="13"/>
        <v>15.977522414330139</v>
      </c>
      <c r="F32" s="39">
        <f t="shared" si="14"/>
        <v>1131.2865813538806</v>
      </c>
      <c r="G32" s="40">
        <f t="shared" si="15"/>
        <v>37.803052772696915</v>
      </c>
      <c r="H32" s="37">
        <f t="shared" si="16"/>
        <v>619.86010353138488</v>
      </c>
      <c r="I32" s="42">
        <f t="shared" si="17"/>
        <v>20.713234463934921</v>
      </c>
      <c r="J32" s="39">
        <f t="shared" si="18"/>
        <v>2992.5799594972054</v>
      </c>
      <c r="K32" s="46">
        <f t="shared" si="19"/>
        <v>100</v>
      </c>
      <c r="N32" s="30"/>
      <c r="O32" s="29"/>
      <c r="P32" s="31"/>
      <c r="Q32" s="30"/>
      <c r="R32" s="30"/>
      <c r="S32" s="30"/>
      <c r="T32" s="29"/>
    </row>
    <row r="33" spans="1:20" ht="11.25" x14ac:dyDescent="0.2">
      <c r="A33" s="5" t="s">
        <v>6</v>
      </c>
      <c r="B33" s="37">
        <f t="shared" si="10"/>
        <v>885.95754941074915</v>
      </c>
      <c r="C33" s="40">
        <f t="shared" si="11"/>
        <v>7.1036908682468995</v>
      </c>
      <c r="D33" s="37">
        <f t="shared" si="12"/>
        <v>398.38299568477453</v>
      </c>
      <c r="E33" s="42">
        <f t="shared" si="13"/>
        <v>3.1942722880943948</v>
      </c>
      <c r="F33" s="39">
        <f t="shared" si="14"/>
        <v>8512.7550808489887</v>
      </c>
      <c r="G33" s="40">
        <f t="shared" si="15"/>
        <v>68.256070024652189</v>
      </c>
      <c r="H33" s="37">
        <f t="shared" si="16"/>
        <v>2674.6963740555129</v>
      </c>
      <c r="I33" s="42">
        <f t="shared" si="17"/>
        <v>21.4459668190065</v>
      </c>
      <c r="J33" s="39">
        <f t="shared" si="18"/>
        <v>12471.792000000027</v>
      </c>
      <c r="K33" s="46">
        <f t="shared" si="19"/>
        <v>99.999999999999986</v>
      </c>
      <c r="N33" s="30"/>
      <c r="O33" s="29"/>
      <c r="P33" s="31"/>
      <c r="Q33" s="30"/>
      <c r="R33" s="30"/>
      <c r="S33" s="30"/>
      <c r="T33" s="29"/>
    </row>
    <row r="34" spans="1:20" ht="11.25" x14ac:dyDescent="0.2">
      <c r="A34" s="5" t="s">
        <v>7</v>
      </c>
      <c r="B34" s="37">
        <f t="shared" si="10"/>
        <v>1480.9697505606368</v>
      </c>
      <c r="C34" s="40">
        <f t="shared" si="11"/>
        <v>6.8939796338702033</v>
      </c>
      <c r="D34" s="37">
        <f t="shared" si="12"/>
        <v>539.95784182137766</v>
      </c>
      <c r="E34" s="42">
        <f t="shared" si="13"/>
        <v>2.5135276147645218</v>
      </c>
      <c r="F34" s="39">
        <f t="shared" si="14"/>
        <v>16454.941955538474</v>
      </c>
      <c r="G34" s="40">
        <f t="shared" si="15"/>
        <v>76.598481957551556</v>
      </c>
      <c r="H34" s="37">
        <f t="shared" si="16"/>
        <v>3006.203640758732</v>
      </c>
      <c r="I34" s="42">
        <f t="shared" si="17"/>
        <v>13.994010793813713</v>
      </c>
      <c r="J34" s="39">
        <f t="shared" si="18"/>
        <v>21482.07318867922</v>
      </c>
      <c r="K34" s="46">
        <f t="shared" si="19"/>
        <v>100</v>
      </c>
      <c r="N34" s="30"/>
      <c r="O34" s="29"/>
      <c r="P34" s="31"/>
      <c r="Q34" s="30"/>
      <c r="R34" s="30"/>
      <c r="S34" s="30"/>
      <c r="T34" s="29"/>
    </row>
    <row r="35" spans="1:20" ht="11.25" x14ac:dyDescent="0.2">
      <c r="A35" s="5" t="s">
        <v>8</v>
      </c>
      <c r="B35" s="37">
        <f t="shared" si="10"/>
        <v>1167.9079956433184</v>
      </c>
      <c r="C35" s="40">
        <f t="shared" si="11"/>
        <v>5.1050864988819287</v>
      </c>
      <c r="D35" s="37">
        <f t="shared" si="12"/>
        <v>743.98151153629863</v>
      </c>
      <c r="E35" s="42">
        <f t="shared" si="13"/>
        <v>3.2520455242449362</v>
      </c>
      <c r="F35" s="39">
        <f t="shared" si="14"/>
        <v>14450.404072881007</v>
      </c>
      <c r="G35" s="40">
        <f t="shared" si="15"/>
        <v>63.164703907364085</v>
      </c>
      <c r="H35" s="37">
        <f t="shared" si="16"/>
        <v>6515.0464199394401</v>
      </c>
      <c r="I35" s="42">
        <f t="shared" si="17"/>
        <v>28.478164069509049</v>
      </c>
      <c r="J35" s="39">
        <f t="shared" si="18"/>
        <v>22877.340000000066</v>
      </c>
      <c r="K35" s="46">
        <f t="shared" si="19"/>
        <v>100</v>
      </c>
      <c r="M35" s="30"/>
      <c r="N35" s="30"/>
      <c r="O35" s="29"/>
      <c r="P35" s="31"/>
    </row>
    <row r="36" spans="1:20" ht="11.25" x14ac:dyDescent="0.2">
      <c r="A36" s="5"/>
      <c r="B36" s="37"/>
      <c r="C36" s="40"/>
      <c r="D36" s="37"/>
      <c r="E36" s="42"/>
      <c r="F36" s="39"/>
      <c r="G36" s="40"/>
      <c r="H36" s="37"/>
      <c r="I36" s="42"/>
      <c r="J36" s="39"/>
      <c r="K36" s="46"/>
      <c r="M36" s="30"/>
      <c r="N36" s="30"/>
      <c r="O36" s="29"/>
      <c r="P36" s="31"/>
    </row>
    <row r="37" spans="1:20" ht="11.25" x14ac:dyDescent="0.2">
      <c r="A37" s="12" t="s">
        <v>1</v>
      </c>
      <c r="B37" s="38">
        <f>B17+J17</f>
        <v>12994.872652687372</v>
      </c>
      <c r="C37" s="41">
        <f>B37/J37*100</f>
        <v>8.0001892607231717</v>
      </c>
      <c r="D37" s="38">
        <f>D17+L17</f>
        <v>9600.753708611348</v>
      </c>
      <c r="E37" s="43">
        <f>D37/J37*100</f>
        <v>5.9106271194274935</v>
      </c>
      <c r="F37" s="44">
        <f>F17+N17</f>
        <v>95082.580486683146</v>
      </c>
      <c r="G37" s="41">
        <f>F37/J37*100</f>
        <v>58.536829072664965</v>
      </c>
      <c r="H37" s="38">
        <f>H17+P17</f>
        <v>44753.85855933962</v>
      </c>
      <c r="I37" s="43">
        <f>H37/J37*100</f>
        <v>27.552354547184361</v>
      </c>
      <c r="J37" s="44">
        <f>B37+D37+F37+H37</f>
        <v>162432.0654073215</v>
      </c>
      <c r="K37" s="47">
        <f>(J37/$J$57)*100</f>
        <v>100.00000000000003</v>
      </c>
    </row>
    <row r="38" spans="1:20" ht="11.25" x14ac:dyDescent="0.2">
      <c r="Q38" s="30"/>
      <c r="R38" s="30"/>
    </row>
    <row r="39" spans="1:20" x14ac:dyDescent="0.2">
      <c r="A39" s="35" t="s">
        <v>21</v>
      </c>
    </row>
    <row r="41" spans="1:20" ht="10.5" x14ac:dyDescent="0.25">
      <c r="A41" s="1" t="s">
        <v>28</v>
      </c>
    </row>
    <row r="42" spans="1:20" x14ac:dyDescent="0.2">
      <c r="A42" s="2" t="s">
        <v>25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4" spans="1:20" x14ac:dyDescent="0.2">
      <c r="A44" s="3"/>
      <c r="B44" s="18" t="s">
        <v>16</v>
      </c>
      <c r="C44" s="20"/>
      <c r="D44" s="20"/>
      <c r="E44" s="19"/>
      <c r="F44" s="20" t="s">
        <v>17</v>
      </c>
      <c r="G44" s="20"/>
      <c r="H44" s="20"/>
      <c r="I44" s="19"/>
      <c r="J44" s="21"/>
      <c r="K44" s="22"/>
    </row>
    <row r="45" spans="1:20" x14ac:dyDescent="0.2">
      <c r="A45" s="5" t="s">
        <v>0</v>
      </c>
      <c r="B45" s="6" t="s">
        <v>9</v>
      </c>
      <c r="C45" s="7"/>
      <c r="D45" s="8" t="s">
        <v>10</v>
      </c>
      <c r="E45" s="9"/>
      <c r="F45" s="10" t="s">
        <v>9</v>
      </c>
      <c r="G45" s="7"/>
      <c r="H45" s="10" t="s">
        <v>10</v>
      </c>
      <c r="I45" s="11"/>
      <c r="J45" s="10" t="s">
        <v>1</v>
      </c>
      <c r="K45" s="8"/>
    </row>
    <row r="46" spans="1:20" x14ac:dyDescent="0.2">
      <c r="A46" s="12"/>
      <c r="B46" s="13" t="s">
        <v>2</v>
      </c>
      <c r="C46" s="14" t="s">
        <v>3</v>
      </c>
      <c r="D46" s="15" t="s">
        <v>2</v>
      </c>
      <c r="E46" s="36" t="s">
        <v>3</v>
      </c>
      <c r="F46" s="15" t="s">
        <v>2</v>
      </c>
      <c r="G46" s="14" t="s">
        <v>3</v>
      </c>
      <c r="H46" s="15" t="s">
        <v>2</v>
      </c>
      <c r="I46" s="36" t="s">
        <v>3</v>
      </c>
      <c r="J46" s="15" t="s">
        <v>2</v>
      </c>
      <c r="K46" s="14" t="s">
        <v>3</v>
      </c>
    </row>
    <row r="47" spans="1:20" x14ac:dyDescent="0.2">
      <c r="A47" s="5"/>
      <c r="B47" s="5"/>
      <c r="C47" s="5"/>
      <c r="D47" s="5"/>
      <c r="E47" s="16"/>
      <c r="F47" s="17"/>
      <c r="G47" s="5"/>
      <c r="H47" s="5"/>
      <c r="I47" s="16"/>
      <c r="J47" s="17"/>
      <c r="K47" s="5"/>
    </row>
    <row r="48" spans="1:20" x14ac:dyDescent="0.2">
      <c r="A48" s="5" t="s">
        <v>18</v>
      </c>
      <c r="B48" s="37">
        <f t="shared" ref="B48:B55" si="20">B8+F8</f>
        <v>6249.0465456195934</v>
      </c>
      <c r="C48" s="40">
        <f t="shared" ref="C48:C54" si="21">B48/J48*100</f>
        <v>74.296525050780104</v>
      </c>
      <c r="D48" s="37">
        <f t="shared" ref="D48:D55" si="22">D8+H8</f>
        <v>1283.5985751718017</v>
      </c>
      <c r="E48" s="42">
        <f t="shared" ref="E48:E54" si="23">D48/J48*100</f>
        <v>15.261034303264543</v>
      </c>
      <c r="F48" s="39">
        <f t="shared" ref="F48:F55" si="24">J8+N8</f>
        <v>849.84220215989444</v>
      </c>
      <c r="G48" s="40">
        <f t="shared" ref="G48:G54" si="25">F48/J48*100</f>
        <v>10.103992985336671</v>
      </c>
      <c r="H48" s="37">
        <f t="shared" ref="H48:H55" si="26">L8+P8</f>
        <v>28.466677048712668</v>
      </c>
      <c r="I48" s="42">
        <f t="shared" ref="I48:I54" si="27">H48/J48*100</f>
        <v>0.33844766061867249</v>
      </c>
      <c r="J48" s="39">
        <f t="shared" ref="J48:J55" si="28">R8</f>
        <v>8410.9540000000034</v>
      </c>
      <c r="K48" s="46">
        <f>C48+E48+G48+I48</f>
        <v>99.999999999999986</v>
      </c>
    </row>
    <row r="49" spans="1:11" x14ac:dyDescent="0.2">
      <c r="A49" s="5" t="s">
        <v>20</v>
      </c>
      <c r="B49" s="37">
        <f t="shared" si="20"/>
        <v>2662.2425363442367</v>
      </c>
      <c r="C49" s="40">
        <f t="shared" si="21"/>
        <v>88.155740523350687</v>
      </c>
      <c r="D49" s="37">
        <f t="shared" si="22"/>
        <v>286.89939377858866</v>
      </c>
      <c r="E49" s="42">
        <f t="shared" si="23"/>
        <v>9.5001969839240665</v>
      </c>
      <c r="F49" s="39">
        <f t="shared" si="24"/>
        <v>69.967527887263344</v>
      </c>
      <c r="G49" s="40">
        <f t="shared" si="25"/>
        <v>2.3168584940272861</v>
      </c>
      <c r="H49" s="37">
        <f t="shared" si="26"/>
        <v>0.82154198991888394</v>
      </c>
      <c r="I49" s="42">
        <f t="shared" si="27"/>
        <v>2.7203998697946472E-2</v>
      </c>
      <c r="J49" s="39">
        <f t="shared" si="28"/>
        <v>3019.9310000000078</v>
      </c>
      <c r="K49" s="46">
        <f t="shared" ref="K49:K54" si="29">C49+E49+G49+I49</f>
        <v>99.999999999999986</v>
      </c>
    </row>
    <row r="50" spans="1:11" x14ac:dyDescent="0.2">
      <c r="A50" s="5" t="s">
        <v>4</v>
      </c>
      <c r="B50" s="37">
        <f t="shared" si="20"/>
        <v>20647.887369633918</v>
      </c>
      <c r="C50" s="40">
        <f t="shared" si="21"/>
        <v>67.633443674135592</v>
      </c>
      <c r="D50" s="37">
        <f t="shared" si="22"/>
        <v>7226.0318043940833</v>
      </c>
      <c r="E50" s="42">
        <f t="shared" si="23"/>
        <v>23.66931813802627</v>
      </c>
      <c r="F50" s="39">
        <f t="shared" si="24"/>
        <v>2490.260433500127</v>
      </c>
      <c r="G50" s="40">
        <f t="shared" si="25"/>
        <v>8.1570034622891043</v>
      </c>
      <c r="H50" s="37">
        <f t="shared" si="26"/>
        <v>164.92884526250293</v>
      </c>
      <c r="I50" s="42">
        <f t="shared" si="27"/>
        <v>0.54023472554904228</v>
      </c>
      <c r="J50" s="39">
        <f t="shared" si="28"/>
        <v>30529.108452790628</v>
      </c>
      <c r="K50" s="46">
        <f t="shared" si="29"/>
        <v>100.00000000000001</v>
      </c>
    </row>
    <row r="51" spans="1:11" x14ac:dyDescent="0.2">
      <c r="A51" s="5" t="s">
        <v>5</v>
      </c>
      <c r="B51" s="37">
        <f t="shared" si="20"/>
        <v>27656.643428426341</v>
      </c>
      <c r="C51" s="40">
        <f t="shared" si="21"/>
        <v>45.601689486682531</v>
      </c>
      <c r="D51" s="37">
        <f t="shared" si="22"/>
        <v>29320.806377927976</v>
      </c>
      <c r="E51" s="42">
        <f t="shared" si="23"/>
        <v>48.345646549831216</v>
      </c>
      <c r="F51" s="39">
        <f t="shared" si="24"/>
        <v>2604.0469687455607</v>
      </c>
      <c r="G51" s="40">
        <f t="shared" si="25"/>
        <v>4.2936859487228354</v>
      </c>
      <c r="H51" s="37">
        <f t="shared" si="26"/>
        <v>1066.7900312544446</v>
      </c>
      <c r="I51" s="42">
        <f t="shared" si="27"/>
        <v>1.7589780147634337</v>
      </c>
      <c r="J51" s="39">
        <f t="shared" si="28"/>
        <v>60648.286806354314</v>
      </c>
      <c r="K51" s="46">
        <f t="shared" si="29"/>
        <v>100.00000000000001</v>
      </c>
    </row>
    <row r="52" spans="1:11" x14ac:dyDescent="0.2">
      <c r="A52" s="5" t="s">
        <v>22</v>
      </c>
      <c r="B52" s="37">
        <f t="shared" si="20"/>
        <v>1321.7715022860207</v>
      </c>
      <c r="C52" s="40">
        <f t="shared" si="21"/>
        <v>44.168293585314814</v>
      </c>
      <c r="D52" s="37">
        <f t="shared" si="22"/>
        <v>1021.1088140356395</v>
      </c>
      <c r="E52" s="42">
        <f t="shared" si="23"/>
        <v>34.121354411769836</v>
      </c>
      <c r="F52" s="39">
        <f t="shared" si="24"/>
        <v>572.80821988438197</v>
      </c>
      <c r="G52" s="40">
        <f t="shared" si="25"/>
        <v>19.140949536420127</v>
      </c>
      <c r="H52" s="37">
        <f t="shared" si="26"/>
        <v>76.891423291163164</v>
      </c>
      <c r="I52" s="42">
        <f t="shared" si="27"/>
        <v>2.5694024664952306</v>
      </c>
      <c r="J52" s="39">
        <f t="shared" si="28"/>
        <v>2992.5799594972054</v>
      </c>
      <c r="K52" s="46">
        <f t="shared" si="29"/>
        <v>100</v>
      </c>
    </row>
    <row r="53" spans="1:11" x14ac:dyDescent="0.2">
      <c r="A53" s="5" t="s">
        <v>6</v>
      </c>
      <c r="B53" s="37">
        <f t="shared" si="20"/>
        <v>8448.020406083966</v>
      </c>
      <c r="C53" s="40">
        <f t="shared" si="21"/>
        <v>67.737021320464194</v>
      </c>
      <c r="D53" s="37">
        <f t="shared" si="22"/>
        <v>2982.8768255556661</v>
      </c>
      <c r="E53" s="42">
        <f t="shared" si="23"/>
        <v>23.916986633161134</v>
      </c>
      <c r="F53" s="39">
        <f t="shared" si="24"/>
        <v>950.69222417577271</v>
      </c>
      <c r="G53" s="40">
        <f t="shared" si="25"/>
        <v>7.6227395724349041</v>
      </c>
      <c r="H53" s="37">
        <f t="shared" si="26"/>
        <v>90.202544184621189</v>
      </c>
      <c r="I53" s="42">
        <f t="shared" si="27"/>
        <v>0.72325247393975944</v>
      </c>
      <c r="J53" s="39">
        <f t="shared" si="28"/>
        <v>12471.792000000027</v>
      </c>
      <c r="K53" s="46">
        <f t="shared" si="29"/>
        <v>100</v>
      </c>
    </row>
    <row r="54" spans="1:11" x14ac:dyDescent="0.2">
      <c r="A54" s="5" t="s">
        <v>7</v>
      </c>
      <c r="B54" s="37">
        <f t="shared" si="20"/>
        <v>16700.512325633772</v>
      </c>
      <c r="C54" s="40">
        <f t="shared" si="21"/>
        <v>77.74162288225854</v>
      </c>
      <c r="D54" s="37">
        <f t="shared" si="22"/>
        <v>3398.4785297121143</v>
      </c>
      <c r="E54" s="42">
        <f t="shared" si="23"/>
        <v>15.820067736772584</v>
      </c>
      <c r="F54" s="39">
        <f t="shared" si="24"/>
        <v>1235.3993804653392</v>
      </c>
      <c r="G54" s="40">
        <f t="shared" si="25"/>
        <v>5.750838709163224</v>
      </c>
      <c r="H54" s="37">
        <f t="shared" si="26"/>
        <v>147.68295286799531</v>
      </c>
      <c r="I54" s="42">
        <f t="shared" si="27"/>
        <v>0.68747067180565402</v>
      </c>
      <c r="J54" s="39">
        <f t="shared" si="28"/>
        <v>21482.07318867922</v>
      </c>
      <c r="K54" s="46">
        <f t="shared" si="29"/>
        <v>100</v>
      </c>
    </row>
    <row r="55" spans="1:11" x14ac:dyDescent="0.2">
      <c r="A55" s="5" t="s">
        <v>8</v>
      </c>
      <c r="B55" s="37">
        <f t="shared" si="20"/>
        <v>14890.306246904309</v>
      </c>
      <c r="C55" s="40">
        <f>B55/J55*100</f>
        <v>65.087576820138466</v>
      </c>
      <c r="D55" s="37">
        <f t="shared" si="22"/>
        <v>7189.4017530957544</v>
      </c>
      <c r="E55" s="42">
        <f>D55/J55*100</f>
        <v>31.425863990725034</v>
      </c>
      <c r="F55" s="39">
        <f t="shared" si="24"/>
        <v>728.00582162001604</v>
      </c>
      <c r="G55" s="40">
        <f>F55/J55*100</f>
        <v>3.1822135861075367</v>
      </c>
      <c r="H55" s="37">
        <f t="shared" si="26"/>
        <v>69.626178379984253</v>
      </c>
      <c r="I55" s="42">
        <f>H55/J55*100</f>
        <v>0.30434560302895375</v>
      </c>
      <c r="J55" s="39">
        <f t="shared" si="28"/>
        <v>22877.340000000066</v>
      </c>
      <c r="K55" s="46">
        <f>C55+E55+G55+I55</f>
        <v>99.999999999999986</v>
      </c>
    </row>
    <row r="56" spans="1:11" x14ac:dyDescent="0.2">
      <c r="A56" s="5"/>
      <c r="B56" s="37"/>
      <c r="C56" s="40"/>
      <c r="D56" s="37"/>
      <c r="E56" s="42"/>
      <c r="F56" s="39"/>
      <c r="G56" s="40"/>
      <c r="H56" s="37"/>
      <c r="I56" s="42"/>
      <c r="J56" s="39"/>
      <c r="K56" s="46"/>
    </row>
    <row r="57" spans="1:11" x14ac:dyDescent="0.2">
      <c r="A57" s="12" t="s">
        <v>1</v>
      </c>
      <c r="B57" s="38">
        <f>B17+F17</f>
        <v>98576.430360932151</v>
      </c>
      <c r="C57" s="41">
        <f>B57/J57*100</f>
        <v>60.687789762284773</v>
      </c>
      <c r="D57" s="38">
        <f>D17+H17</f>
        <v>52709.202073671622</v>
      </c>
      <c r="E57" s="43">
        <f>D57/J57*100</f>
        <v>32.449998060109507</v>
      </c>
      <c r="F57" s="44">
        <f>J17+N17</f>
        <v>9501.0227784383569</v>
      </c>
      <c r="G57" s="41">
        <f>F57/J57*100</f>
        <v>5.8492285711033674</v>
      </c>
      <c r="H57" s="38">
        <f>L17+P17</f>
        <v>1645.4101942793432</v>
      </c>
      <c r="I57" s="43">
        <f>H57/J57*100</f>
        <v>1.0129836065023512</v>
      </c>
      <c r="J57" s="44">
        <f>R17</f>
        <v>162432.06540732147</v>
      </c>
      <c r="K57" s="47">
        <f>(J57/$J$57)*100</f>
        <v>100</v>
      </c>
    </row>
    <row r="59" spans="1:11" x14ac:dyDescent="0.2">
      <c r="A59" s="35" t="s">
        <v>21</v>
      </c>
    </row>
    <row r="60" spans="1:11" x14ac:dyDescent="0.2">
      <c r="A60" s="35"/>
    </row>
  </sheetData>
  <phoneticPr fontId="0" type="noConversion"/>
  <pageMargins left="0.75" right="0.75" top="1" bottom="1" header="0.5" footer="0.5"/>
  <pageSetup paperSize="9" orientation="landscape" r:id="rId1"/>
  <headerFooter alignWithMargins="0"/>
  <rowBreaks count="2" manualBreakCount="2">
    <brk id="20" max="16383" man="1"/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</vt:lpstr>
    </vt:vector>
  </TitlesOfParts>
  <Company>CAA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SAMMY</dc:creator>
  <cp:lastModifiedBy>Pippa Rooke</cp:lastModifiedBy>
  <cp:lastPrinted>2016-09-29T13:05:46Z</cp:lastPrinted>
  <dcterms:created xsi:type="dcterms:W3CDTF">2001-07-11T05:31:53Z</dcterms:created>
  <dcterms:modified xsi:type="dcterms:W3CDTF">2023-09-01T10:57:15Z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196a3aa-34a9-4b82-9eed-745e5fc3f53e_Enabled">
    <vt:lpwstr>true</vt:lpwstr>
  </property>
  <property fmtid="{D5CDD505-2E9C-101B-9397-08002B2CF9AE}" pid="3" name="MSIP_Label_3196a3aa-34a9-4b82-9eed-745e5fc3f53e_SetDate">
    <vt:lpwstr>2023-05-04T15:02:47Z</vt:lpwstr>
  </property>
  <property fmtid="{D5CDD505-2E9C-101B-9397-08002B2CF9AE}" pid="4" name="MSIP_Label_3196a3aa-34a9-4b82-9eed-745e5fc3f53e_Method">
    <vt:lpwstr>Standard</vt:lpwstr>
  </property>
  <property fmtid="{D5CDD505-2E9C-101B-9397-08002B2CF9AE}" pid="5" name="MSIP_Label_3196a3aa-34a9-4b82-9eed-745e5fc3f53e_Name">
    <vt:lpwstr>3196a3aa-34a9-4b82-9eed-745e5fc3f53e</vt:lpwstr>
  </property>
  <property fmtid="{D5CDD505-2E9C-101B-9397-08002B2CF9AE}" pid="6" name="MSIP_Label_3196a3aa-34a9-4b82-9eed-745e5fc3f53e_SiteId">
    <vt:lpwstr>c4edd5ba-10c3-4fe3-946a-7c9c446ab8c8</vt:lpwstr>
  </property>
  <property fmtid="{D5CDD505-2E9C-101B-9397-08002B2CF9AE}" pid="7" name="MSIP_Label_3196a3aa-34a9-4b82-9eed-745e5fc3f53e_ContentBits">
    <vt:lpwstr>0</vt:lpwstr>
  </property>
</Properties>
</file>