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a-my.sharepoint.com/personal/pippa_rooke_caa_co_uk/Documents/Desktop/Airports/2022_Survey_Report/"/>
    </mc:Choice>
  </mc:AlternateContent>
  <xr:revisionPtr revIDLastSave="0" documentId="13_ncr:1_{F56E1428-8D79-462C-B572-3AA35F18DEE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cheduled" sheetId="1" r:id="rId1"/>
    <sheet name="Charter" sheetId="2" r:id="rId2"/>
    <sheet name="ALL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G16" i="2"/>
  <c r="G15" i="2"/>
  <c r="G14" i="2"/>
  <c r="G13" i="2"/>
  <c r="G12" i="2"/>
  <c r="G11" i="2"/>
  <c r="G10" i="2"/>
  <c r="G9" i="2"/>
  <c r="G8" i="2"/>
  <c r="G7" i="2"/>
  <c r="J8" i="4"/>
  <c r="J9" i="4"/>
  <c r="J10" i="4"/>
  <c r="J11" i="4"/>
  <c r="J12" i="4"/>
  <c r="J13" i="4"/>
  <c r="J14" i="4"/>
  <c r="J15" i="4"/>
  <c r="J16" i="4"/>
  <c r="J18" i="4"/>
  <c r="J7" i="4"/>
  <c r="H8" i="4"/>
  <c r="H9" i="4"/>
  <c r="H10" i="4"/>
  <c r="H11" i="4"/>
  <c r="H12" i="4"/>
  <c r="H13" i="4"/>
  <c r="H14" i="4"/>
  <c r="H15" i="4"/>
  <c r="H16" i="4"/>
  <c r="H18" i="4"/>
  <c r="H7" i="4"/>
  <c r="F8" i="4"/>
  <c r="F9" i="4"/>
  <c r="F10" i="4"/>
  <c r="F11" i="4"/>
  <c r="F12" i="4"/>
  <c r="F13" i="4"/>
  <c r="F14" i="4"/>
  <c r="G14" i="4" s="1"/>
  <c r="F15" i="4"/>
  <c r="F16" i="4"/>
  <c r="F18" i="4"/>
  <c r="F7" i="4"/>
  <c r="D8" i="4"/>
  <c r="D9" i="4"/>
  <c r="D10" i="4"/>
  <c r="D11" i="4"/>
  <c r="D12" i="4"/>
  <c r="D13" i="4"/>
  <c r="D14" i="4"/>
  <c r="D15" i="4"/>
  <c r="D16" i="4"/>
  <c r="D18" i="4"/>
  <c r="D7" i="4"/>
  <c r="B8" i="4"/>
  <c r="B9" i="4"/>
  <c r="B10" i="4"/>
  <c r="B11" i="4"/>
  <c r="B12" i="4"/>
  <c r="B13" i="4"/>
  <c r="B14" i="4"/>
  <c r="B15" i="4"/>
  <c r="B16" i="4"/>
  <c r="B18" i="4"/>
  <c r="B7" i="4"/>
  <c r="F42" i="4"/>
  <c r="F41" i="4"/>
  <c r="F40" i="4"/>
  <c r="F39" i="4"/>
  <c r="F38" i="4"/>
  <c r="F37" i="4"/>
  <c r="F36" i="4"/>
  <c r="F35" i="4"/>
  <c r="F34" i="4"/>
  <c r="F33" i="4"/>
  <c r="F32" i="4"/>
  <c r="F31" i="4"/>
  <c r="D42" i="4"/>
  <c r="D41" i="4"/>
  <c r="D40" i="4"/>
  <c r="D39" i="4"/>
  <c r="D38" i="4"/>
  <c r="D37" i="4"/>
  <c r="D36" i="4"/>
  <c r="D35" i="4"/>
  <c r="D34" i="4"/>
  <c r="D33" i="4"/>
  <c r="D32" i="4"/>
  <c r="D31" i="4"/>
  <c r="B42" i="4"/>
  <c r="B41" i="4"/>
  <c r="B40" i="4"/>
  <c r="B39" i="4"/>
  <c r="B38" i="4"/>
  <c r="B37" i="4"/>
  <c r="B36" i="4"/>
  <c r="B35" i="4"/>
  <c r="B34" i="4"/>
  <c r="B33" i="4"/>
  <c r="B32" i="4"/>
  <c r="B31" i="4"/>
  <c r="F44" i="2"/>
  <c r="G39" i="2" s="1"/>
  <c r="D44" i="2"/>
  <c r="E35" i="2" s="1"/>
  <c r="B44" i="2"/>
  <c r="C36" i="2" s="1"/>
  <c r="J20" i="2"/>
  <c r="K7" i="2" s="1"/>
  <c r="H20" i="2"/>
  <c r="I8" i="2" s="1"/>
  <c r="F20" i="2"/>
  <c r="D20" i="2"/>
  <c r="E18" i="2" s="1"/>
  <c r="B20" i="2"/>
  <c r="C10" i="2" s="1"/>
  <c r="F44" i="1"/>
  <c r="G34" i="1" s="1"/>
  <c r="G33" i="1"/>
  <c r="B44" i="1"/>
  <c r="D44" i="1"/>
  <c r="E31" i="1" s="1"/>
  <c r="F20" i="1"/>
  <c r="G11" i="1" s="1"/>
  <c r="B20" i="1"/>
  <c r="C15" i="1" s="1"/>
  <c r="C11" i="1"/>
  <c r="D20" i="1"/>
  <c r="E12" i="1" s="1"/>
  <c r="H20" i="1"/>
  <c r="I8" i="1" s="1"/>
  <c r="J20" i="1"/>
  <c r="K14" i="1" s="1"/>
  <c r="E42" i="2"/>
  <c r="C39" i="2"/>
  <c r="E36" i="1"/>
  <c r="C35" i="1"/>
  <c r="E36" i="2"/>
  <c r="E38" i="2"/>
  <c r="E34" i="2"/>
  <c r="E31" i="2"/>
  <c r="E33" i="2"/>
  <c r="C13" i="1"/>
  <c r="C33" i="2"/>
  <c r="C42" i="2"/>
  <c r="G42" i="2"/>
  <c r="C38" i="2"/>
  <c r="E37" i="2"/>
  <c r="E39" i="2"/>
  <c r="G31" i="1"/>
  <c r="C16" i="1"/>
  <c r="F20" i="4"/>
  <c r="G10" i="4" s="1"/>
  <c r="C14" i="1"/>
  <c r="E42" i="1"/>
  <c r="C12" i="1"/>
  <c r="C9" i="1"/>
  <c r="C42" i="1"/>
  <c r="C38" i="1"/>
  <c r="C37" i="1"/>
  <c r="C40" i="1"/>
  <c r="C32" i="1"/>
  <c r="C39" i="1"/>
  <c r="C34" i="1"/>
  <c r="K7" i="1"/>
  <c r="K9" i="1"/>
  <c r="E34" i="1"/>
  <c r="E32" i="1"/>
  <c r="G38" i="2"/>
  <c r="C33" i="1"/>
  <c r="K11" i="1"/>
  <c r="K15" i="1"/>
  <c r="C36" i="1"/>
  <c r="K12" i="1"/>
  <c r="K18" i="1"/>
  <c r="K8" i="1"/>
  <c r="C31" i="1"/>
  <c r="E37" i="1"/>
  <c r="K13" i="1"/>
  <c r="E39" i="1"/>
  <c r="K10" i="1"/>
  <c r="C40" i="2"/>
  <c r="C37" i="2"/>
  <c r="C35" i="2"/>
  <c r="C34" i="2"/>
  <c r="G32" i="2"/>
  <c r="G36" i="1"/>
  <c r="G42" i="1"/>
  <c r="E35" i="1" l="1"/>
  <c r="E40" i="1"/>
  <c r="B20" i="4"/>
  <c r="C8" i="4" s="1"/>
  <c r="K9" i="2"/>
  <c r="C9" i="2"/>
  <c r="C31" i="2"/>
  <c r="C32" i="2"/>
  <c r="E40" i="2"/>
  <c r="G31" i="2"/>
  <c r="G40" i="2"/>
  <c r="G37" i="2"/>
  <c r="G35" i="2"/>
  <c r="G36" i="2"/>
  <c r="G33" i="2"/>
  <c r="G34" i="2"/>
  <c r="K16" i="2"/>
  <c r="K13" i="2"/>
  <c r="K10" i="2"/>
  <c r="K15" i="2"/>
  <c r="K11" i="2"/>
  <c r="K12" i="2"/>
  <c r="K14" i="2"/>
  <c r="J20" i="4"/>
  <c r="K10" i="4" s="1"/>
  <c r="K18" i="2"/>
  <c r="K8" i="2"/>
  <c r="I14" i="2"/>
  <c r="I10" i="2"/>
  <c r="I18" i="2"/>
  <c r="I13" i="2"/>
  <c r="I12" i="2"/>
  <c r="I7" i="2"/>
  <c r="I11" i="2"/>
  <c r="I15" i="2"/>
  <c r="I9" i="2"/>
  <c r="I16" i="2"/>
  <c r="E8" i="2"/>
  <c r="E7" i="2"/>
  <c r="E12" i="2"/>
  <c r="E15" i="2"/>
  <c r="E9" i="2"/>
  <c r="E11" i="2"/>
  <c r="E13" i="2"/>
  <c r="E14" i="2"/>
  <c r="E16" i="2"/>
  <c r="E10" i="2"/>
  <c r="D20" i="4"/>
  <c r="E14" i="4" s="1"/>
  <c r="C15" i="2"/>
  <c r="C14" i="2"/>
  <c r="C7" i="2"/>
  <c r="C12" i="2"/>
  <c r="C13" i="2"/>
  <c r="C16" i="2"/>
  <c r="C11" i="2"/>
  <c r="C8" i="2"/>
  <c r="C18" i="2"/>
  <c r="E32" i="2"/>
  <c r="F44" i="4"/>
  <c r="G34" i="4" s="1"/>
  <c r="G38" i="1"/>
  <c r="G32" i="1"/>
  <c r="E38" i="1"/>
  <c r="B44" i="4"/>
  <c r="C34" i="4" s="1"/>
  <c r="G13" i="4"/>
  <c r="G15" i="4"/>
  <c r="G12" i="4"/>
  <c r="G8" i="4"/>
  <c r="G9" i="4"/>
  <c r="G11" i="4"/>
  <c r="C15" i="4"/>
  <c r="G35" i="4"/>
  <c r="G39" i="1"/>
  <c r="G40" i="1"/>
  <c r="G37" i="1"/>
  <c r="G35" i="1"/>
  <c r="D44" i="4"/>
  <c r="E34" i="4" s="1"/>
  <c r="E33" i="1"/>
  <c r="C39" i="4"/>
  <c r="K16" i="1"/>
  <c r="H20" i="4"/>
  <c r="I8" i="4" s="1"/>
  <c r="I16" i="1"/>
  <c r="I9" i="1"/>
  <c r="I11" i="1"/>
  <c r="I18" i="1"/>
  <c r="I12" i="1"/>
  <c r="I10" i="1"/>
  <c r="I15" i="1"/>
  <c r="I14" i="1"/>
  <c r="I13" i="1"/>
  <c r="I7" i="1"/>
  <c r="G16" i="4"/>
  <c r="G15" i="1"/>
  <c r="G13" i="1"/>
  <c r="G16" i="1"/>
  <c r="G7" i="4"/>
  <c r="G18" i="1"/>
  <c r="G10" i="1"/>
  <c r="G12" i="1"/>
  <c r="G18" i="4"/>
  <c r="G14" i="1"/>
  <c r="G8" i="1"/>
  <c r="G7" i="1"/>
  <c r="G9" i="1"/>
  <c r="E16" i="1"/>
  <c r="E18" i="1"/>
  <c r="E10" i="1"/>
  <c r="E11" i="1"/>
  <c r="E7" i="1"/>
  <c r="E8" i="1"/>
  <c r="E14" i="1"/>
  <c r="E9" i="1"/>
  <c r="E13" i="1"/>
  <c r="E15" i="1"/>
  <c r="C16" i="4"/>
  <c r="C18" i="4"/>
  <c r="C12" i="4"/>
  <c r="C14" i="4"/>
  <c r="C9" i="4"/>
  <c r="C7" i="1"/>
  <c r="C10" i="1"/>
  <c r="C18" i="1"/>
  <c r="C8" i="1"/>
  <c r="C13" i="4" l="1"/>
  <c r="C10" i="4"/>
  <c r="C7" i="4"/>
  <c r="C11" i="4"/>
  <c r="C40" i="4"/>
  <c r="G36" i="4"/>
  <c r="K18" i="4"/>
  <c r="K16" i="4"/>
  <c r="K12" i="4"/>
  <c r="K11" i="4"/>
  <c r="K9" i="4"/>
  <c r="K13" i="4"/>
  <c r="K14" i="4"/>
  <c r="K15" i="4"/>
  <c r="K7" i="4"/>
  <c r="K8" i="4"/>
  <c r="I12" i="4"/>
  <c r="E8" i="4"/>
  <c r="E13" i="4"/>
  <c r="E16" i="4"/>
  <c r="E11" i="4"/>
  <c r="E12" i="4"/>
  <c r="E18" i="4"/>
  <c r="E15" i="4"/>
  <c r="E9" i="4"/>
  <c r="E10" i="4"/>
  <c r="E7" i="4"/>
  <c r="G37" i="4"/>
  <c r="G31" i="4"/>
  <c r="G38" i="4"/>
  <c r="G33" i="4"/>
  <c r="G39" i="4"/>
  <c r="G32" i="4"/>
  <c r="G40" i="4"/>
  <c r="G42" i="4"/>
  <c r="E38" i="4"/>
  <c r="C37" i="4"/>
  <c r="C32" i="4"/>
  <c r="C31" i="4"/>
  <c r="C36" i="4"/>
  <c r="C42" i="4"/>
  <c r="C38" i="4"/>
  <c r="C35" i="4"/>
  <c r="C33" i="4"/>
  <c r="E33" i="4"/>
  <c r="E36" i="4"/>
  <c r="E42" i="4"/>
  <c r="E39" i="4"/>
  <c r="E37" i="4"/>
  <c r="E35" i="4"/>
  <c r="E40" i="4"/>
  <c r="E31" i="4"/>
  <c r="E32" i="4"/>
  <c r="I18" i="4"/>
  <c r="I13" i="4"/>
  <c r="I10" i="4"/>
  <c r="I14" i="4"/>
  <c r="I9" i="4"/>
  <c r="I7" i="4"/>
  <c r="I11" i="4"/>
  <c r="I15" i="4"/>
  <c r="I16" i="4"/>
</calcChain>
</file>

<file path=xl/sharedStrings.xml><?xml version="1.0" encoding="utf-8"?>
<sst xmlns="http://schemas.openxmlformats.org/spreadsheetml/2006/main" count="174" uniqueCount="35">
  <si>
    <t>Gatwick</t>
  </si>
  <si>
    <t>Heathrow</t>
  </si>
  <si>
    <t>Luton</t>
  </si>
  <si>
    <t>Stansted</t>
  </si>
  <si>
    <t>East Midlands</t>
  </si>
  <si>
    <t>North West</t>
  </si>
  <si>
    <t>Scotland</t>
  </si>
  <si>
    <t>South East</t>
  </si>
  <si>
    <t>South West</t>
  </si>
  <si>
    <t>Wales</t>
  </si>
  <si>
    <t>West Midlands</t>
  </si>
  <si>
    <t>Total</t>
  </si>
  <si>
    <t xml:space="preserve">000's </t>
  </si>
  <si>
    <t>%</t>
  </si>
  <si>
    <t>Region</t>
  </si>
  <si>
    <t>Manchester</t>
  </si>
  <si>
    <t>East of England</t>
  </si>
  <si>
    <t>North East</t>
  </si>
  <si>
    <t>Table 4.1a</t>
  </si>
  <si>
    <t>Table 4.1b</t>
  </si>
  <si>
    <t>Birmingham</t>
  </si>
  <si>
    <t>Table 4.2a</t>
  </si>
  <si>
    <t>Table 4.2b</t>
  </si>
  <si>
    <t>Table 4.3a</t>
  </si>
  <si>
    <t>Table 4.3b</t>
  </si>
  <si>
    <t>Yorkshire and the Humber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</si>
  <si>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</si>
  <si>
    <t>London City</t>
  </si>
  <si>
    <t>Northern Ireland &amp; Eire</t>
  </si>
  <si>
    <t>Origin/destination of terminating scheduled passengers at the 2022 survey airports.</t>
  </si>
  <si>
    <t>Origin/destination of terminating charter passengers at the 2022 survey airports.</t>
  </si>
  <si>
    <t>Origin/destination of terminating passengers at the 2022 survey airports.</t>
  </si>
  <si>
    <t>Other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</si>
  <si>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  <r>
      <rPr>
        <i/>
        <sz val="8"/>
        <rFont val="Arial"/>
        <family val="2"/>
      </rPr>
      <t xml:space="preserve">. </t>
    </r>
  </si>
  <si>
    <t>"Other" category includes surface travel to/from Northern Ireland, Republic of Ireland, Isle of Man and Channel Islands.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</si>
</sst>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,000"/>
    <numFmt numFmtId="165" formatCode="#,##0\ \ \ "/>
    <numFmt numFmtId="166" formatCode="0.0\ \ \ \ 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/>
    <xf numFmtId="1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0" fillId="0" borderId="11" xfId="0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165" fontId="0" fillId="0" borderId="2" xfId="0" applyNumberFormat="1" applyBorder="1" applyAlignment="1"/>
    <xf numFmtId="166" fontId="0" fillId="0" borderId="8" xfId="0" applyNumberFormat="1" applyBorder="1" applyAlignment="1"/>
    <xf numFmtId="165" fontId="0" fillId="0" borderId="5" xfId="0" applyNumberFormat="1" applyBorder="1" applyAlignment="1"/>
    <xf numFmtId="165" fontId="0" fillId="0" borderId="10" xfId="0" applyNumberFormat="1" applyBorder="1" applyAlignment="1"/>
    <xf numFmtId="166" fontId="0" fillId="0" borderId="12" xfId="0" applyNumberFormat="1" applyBorder="1" applyAlignment="1"/>
    <xf numFmtId="0" fontId="3" fillId="0" borderId="0" xfId="0" applyFont="1" applyBorder="1"/>
    <xf numFmtId="3" fontId="0" fillId="0" borderId="0" xfId="0" applyNumberFormat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zoomScaleNormal="100" workbookViewId="0">
      <selection activeCell="A2" sqref="A2"/>
    </sheetView>
  </sheetViews>
  <sheetFormatPr defaultColWidth="9.33203125" defaultRowHeight="10" x14ac:dyDescent="0.2"/>
  <cols>
    <col min="1" max="1" width="22.33203125" style="6" customWidth="1"/>
    <col min="2" max="8" width="10.109375" style="5" customWidth="1"/>
    <col min="9" max="12" width="10.109375" style="6" customWidth="1"/>
    <col min="13" max="16384" width="9.33203125" style="6"/>
  </cols>
  <sheetData>
    <row r="1" spans="1:11" ht="10.5" x14ac:dyDescent="0.25">
      <c r="A1" s="4" t="s">
        <v>18</v>
      </c>
    </row>
    <row r="2" spans="1:11" s="7" customFormat="1" x14ac:dyDescent="0.2">
      <c r="A2" s="7" t="s">
        <v>29</v>
      </c>
      <c r="B2" s="8"/>
      <c r="C2" s="8"/>
      <c r="D2" s="8"/>
      <c r="E2" s="8"/>
      <c r="F2" s="8"/>
      <c r="G2" s="8"/>
      <c r="H2" s="8"/>
    </row>
    <row r="4" spans="1:11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3</v>
      </c>
      <c r="K4" s="12"/>
    </row>
    <row r="5" spans="1:11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</row>
    <row r="6" spans="1:11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</row>
    <row r="7" spans="1:11" x14ac:dyDescent="0.2">
      <c r="A7" s="2" t="s">
        <v>4</v>
      </c>
      <c r="B7" s="29">
        <v>443.59848624650198</v>
      </c>
      <c r="C7" s="24">
        <f t="shared" ref="C7:C16" si="0">B7/B$20*100</f>
        <v>1.6572548834977754</v>
      </c>
      <c r="D7" s="29">
        <v>1420.6187656807999</v>
      </c>
      <c r="E7" s="24">
        <f t="shared" ref="E7:E16" si="1">D7/D$20*100</f>
        <v>3.1131596725363515</v>
      </c>
      <c r="F7" s="29">
        <v>32.530558607885403</v>
      </c>
      <c r="G7" s="24">
        <f t="shared" ref="G7:G16" si="2">F7/F$20*100</f>
        <v>1.1137439603063541</v>
      </c>
      <c r="H7" s="29">
        <v>1010.7399530543</v>
      </c>
      <c r="I7" s="24">
        <f t="shared" ref="I7:I16" si="3">H7/H$20*100</f>
        <v>8.349571961371133</v>
      </c>
      <c r="J7" s="29">
        <v>966.34568469303895</v>
      </c>
      <c r="K7" s="24">
        <f>J7/J$20*100</f>
        <v>4.4364806630382487</v>
      </c>
    </row>
    <row r="8" spans="1:11" x14ac:dyDescent="0.2">
      <c r="A8" s="2" t="s">
        <v>16</v>
      </c>
      <c r="B8" s="29">
        <v>1842.70052052035</v>
      </c>
      <c r="C8" s="24">
        <f t="shared" si="0"/>
        <v>6.8842084252723783</v>
      </c>
      <c r="D8" s="29">
        <v>3679.2133764512</v>
      </c>
      <c r="E8" s="24">
        <f t="shared" si="1"/>
        <v>8.0626688784693883</v>
      </c>
      <c r="F8" s="29">
        <v>272.23132101745398</v>
      </c>
      <c r="G8" s="24">
        <f t="shared" si="2"/>
        <v>9.3203437802606608</v>
      </c>
      <c r="H8" s="29">
        <v>3261.3051255528098</v>
      </c>
      <c r="I8" s="24">
        <f t="shared" si="3"/>
        <v>26.94115509286571</v>
      </c>
      <c r="J8" s="29">
        <v>7210.4535833002001</v>
      </c>
      <c r="K8" s="24">
        <f t="shared" ref="K8:K16" si="4">J8/J$20*100</f>
        <v>33.103100061141738</v>
      </c>
    </row>
    <row r="9" spans="1:11" x14ac:dyDescent="0.2">
      <c r="A9" s="2" t="s">
        <v>17</v>
      </c>
      <c r="B9" s="29">
        <v>69.604179704681798</v>
      </c>
      <c r="C9" s="24">
        <f t="shared" si="0"/>
        <v>0.26003665545274446</v>
      </c>
      <c r="D9" s="29">
        <v>173.799376979947</v>
      </c>
      <c r="E9" s="24">
        <f t="shared" si="1"/>
        <v>0.38086587661442034</v>
      </c>
      <c r="F9" s="29">
        <v>1.9599768622461</v>
      </c>
      <c r="G9" s="24">
        <f t="shared" si="2"/>
        <v>6.7103440152351257E-2</v>
      </c>
      <c r="H9" s="29">
        <v>65.783806228566206</v>
      </c>
      <c r="I9" s="24">
        <f t="shared" si="3"/>
        <v>0.5434302090646651</v>
      </c>
      <c r="J9" s="29">
        <v>55.128358335019897</v>
      </c>
      <c r="K9" s="24">
        <f t="shared" si="4"/>
        <v>0.25309358712151658</v>
      </c>
    </row>
    <row r="10" spans="1:11" x14ac:dyDescent="0.2">
      <c r="A10" s="2" t="s">
        <v>5</v>
      </c>
      <c r="B10" s="29">
        <v>161.14944511920001</v>
      </c>
      <c r="C10" s="24">
        <f t="shared" si="0"/>
        <v>0.60204376970832574</v>
      </c>
      <c r="D10" s="29">
        <v>542.08805869588696</v>
      </c>
      <c r="E10" s="24">
        <f t="shared" si="1"/>
        <v>1.1879377663203021</v>
      </c>
      <c r="F10" s="29">
        <v>38.114244804740999</v>
      </c>
      <c r="G10" s="24">
        <f>F10/F$20*100</f>
        <v>1.3049118050689841</v>
      </c>
      <c r="H10" s="29">
        <v>80.075967100829004</v>
      </c>
      <c r="I10" s="24">
        <f t="shared" si="3"/>
        <v>0.66149561780391974</v>
      </c>
      <c r="J10" s="29">
        <v>131.37292495980401</v>
      </c>
      <c r="K10" s="24">
        <f t="shared" si="4"/>
        <v>0.60313141607920906</v>
      </c>
    </row>
    <row r="11" spans="1:11" x14ac:dyDescent="0.2">
      <c r="A11" s="2" t="s">
        <v>6</v>
      </c>
      <c r="B11" s="29">
        <v>105.474422265586</v>
      </c>
      <c r="C11" s="24">
        <f t="shared" si="0"/>
        <v>0.39404553172125989</v>
      </c>
      <c r="D11" s="29">
        <v>329.95124821639803</v>
      </c>
      <c r="E11" s="24">
        <f t="shared" si="1"/>
        <v>0.72305881399367811</v>
      </c>
      <c r="F11" s="29">
        <v>6.9735072224247601</v>
      </c>
      <c r="G11" s="24">
        <f t="shared" si="2"/>
        <v>0.23875094322068197</v>
      </c>
      <c r="H11" s="29">
        <v>33.673885486709999</v>
      </c>
      <c r="I11" s="24">
        <f t="shared" si="3"/>
        <v>0.27817494424814848</v>
      </c>
      <c r="J11" s="29">
        <v>66.622484513690097</v>
      </c>
      <c r="K11" s="24">
        <f t="shared" si="4"/>
        <v>0.30586297320967426</v>
      </c>
    </row>
    <row r="12" spans="1:11" x14ac:dyDescent="0.2">
      <c r="A12" s="2" t="s">
        <v>7</v>
      </c>
      <c r="B12" s="29">
        <v>21906.3401248181</v>
      </c>
      <c r="C12" s="24">
        <f t="shared" si="0"/>
        <v>81.840651573468577</v>
      </c>
      <c r="D12" s="29">
        <v>33182.950627817103</v>
      </c>
      <c r="E12" s="24">
        <f t="shared" si="1"/>
        <v>72.717484948031753</v>
      </c>
      <c r="F12" s="29">
        <v>2468.2429066659702</v>
      </c>
      <c r="G12" s="24">
        <f t="shared" si="2"/>
        <v>84.504870113170128</v>
      </c>
      <c r="H12" s="29">
        <v>6503.8692828305502</v>
      </c>
      <c r="I12" s="24">
        <f t="shared" si="3"/>
        <v>53.727493842748622</v>
      </c>
      <c r="J12" s="29">
        <v>12101.6661222439</v>
      </c>
      <c r="K12" s="24">
        <f t="shared" si="4"/>
        <v>55.558594188718772</v>
      </c>
    </row>
    <row r="13" spans="1:11" x14ac:dyDescent="0.2">
      <c r="A13" s="2" t="s">
        <v>8</v>
      </c>
      <c r="B13" s="29">
        <v>1304.0050267418001</v>
      </c>
      <c r="C13" s="24">
        <f t="shared" si="0"/>
        <v>4.8716773516504226</v>
      </c>
      <c r="D13" s="29">
        <v>3150.06598130466</v>
      </c>
      <c r="E13" s="24">
        <f t="shared" si="1"/>
        <v>6.9030894253509976</v>
      </c>
      <c r="F13" s="29">
        <v>45.849054348093901</v>
      </c>
      <c r="G13" s="24">
        <f t="shared" si="2"/>
        <v>1.5697273441092841</v>
      </c>
      <c r="H13" s="29">
        <v>385.03776445612601</v>
      </c>
      <c r="I13" s="24">
        <f t="shared" si="3"/>
        <v>3.1807395289529805</v>
      </c>
      <c r="J13" s="29">
        <v>443.33113251268401</v>
      </c>
      <c r="K13" s="24">
        <f t="shared" si="4"/>
        <v>2.0353275518999565</v>
      </c>
    </row>
    <row r="14" spans="1:11" x14ac:dyDescent="0.2">
      <c r="A14" s="2" t="s">
        <v>9</v>
      </c>
      <c r="B14" s="29">
        <v>269.85347734648099</v>
      </c>
      <c r="C14" s="24">
        <f t="shared" si="0"/>
        <v>1.0081549126675777</v>
      </c>
      <c r="D14" s="29">
        <v>910.05647553358301</v>
      </c>
      <c r="E14" s="24">
        <f t="shared" si="1"/>
        <v>1.9943078240304608</v>
      </c>
      <c r="F14" s="29">
        <v>9.8895135092651003</v>
      </c>
      <c r="G14" s="24">
        <f t="shared" si="2"/>
        <v>0.33858582245932339</v>
      </c>
      <c r="H14" s="29">
        <v>60.247601202510502</v>
      </c>
      <c r="I14" s="24">
        <f t="shared" si="3"/>
        <v>0.49769644528272294</v>
      </c>
      <c r="J14" s="29">
        <v>137.28360423756601</v>
      </c>
      <c r="K14" s="24">
        <f t="shared" si="4"/>
        <v>0.63026726894902507</v>
      </c>
    </row>
    <row r="15" spans="1:11" x14ac:dyDescent="0.2">
      <c r="A15" s="2" t="s">
        <v>10</v>
      </c>
      <c r="B15" s="29">
        <v>403.28436078665999</v>
      </c>
      <c r="C15" s="24">
        <f t="shared" si="0"/>
        <v>1.5066439518474375</v>
      </c>
      <c r="D15" s="29">
        <v>1541.23167386357</v>
      </c>
      <c r="E15" s="24">
        <f t="shared" si="1"/>
        <v>3.3774721332843871</v>
      </c>
      <c r="F15" s="29">
        <v>18.941932407879399</v>
      </c>
      <c r="G15" s="24">
        <f t="shared" si="2"/>
        <v>0.64851215960039177</v>
      </c>
      <c r="H15" s="29">
        <v>467.53469039778901</v>
      </c>
      <c r="I15" s="24">
        <f t="shared" si="3"/>
        <v>3.8622343265617332</v>
      </c>
      <c r="J15" s="29">
        <v>432.66003898676797</v>
      </c>
      <c r="K15" s="24">
        <f t="shared" si="4"/>
        <v>1.9863366981805262</v>
      </c>
    </row>
    <row r="16" spans="1:11" x14ac:dyDescent="0.2">
      <c r="A16" s="2" t="s">
        <v>25</v>
      </c>
      <c r="B16" s="29">
        <v>257.546827111705</v>
      </c>
      <c r="C16" s="24">
        <f t="shared" si="0"/>
        <v>0.96217807362636387</v>
      </c>
      <c r="D16" s="29">
        <v>697.44845193316405</v>
      </c>
      <c r="E16" s="24">
        <f t="shared" si="1"/>
        <v>1.5283962500598829</v>
      </c>
      <c r="F16" s="29">
        <v>23.641556169250901</v>
      </c>
      <c r="G16" s="24">
        <f t="shared" si="2"/>
        <v>0.80941248851976599</v>
      </c>
      <c r="H16" s="29">
        <v>235.43965192314499</v>
      </c>
      <c r="I16" s="24">
        <f t="shared" si="3"/>
        <v>1.9449318396409134</v>
      </c>
      <c r="J16" s="29">
        <v>235.777432252436</v>
      </c>
      <c r="K16" s="24">
        <f t="shared" si="4"/>
        <v>1.0824511720161645</v>
      </c>
    </row>
    <row r="17" spans="1:11" x14ac:dyDescent="0.2">
      <c r="A17" s="2"/>
      <c r="B17" s="29"/>
      <c r="C17" s="24"/>
      <c r="D17" s="30"/>
      <c r="E17" s="24"/>
      <c r="F17" s="29"/>
      <c r="G17" s="24"/>
      <c r="H17" s="29"/>
      <c r="I17" s="24"/>
      <c r="J17" s="29"/>
      <c r="K17" s="24"/>
    </row>
    <row r="18" spans="1:11" x14ac:dyDescent="0.2">
      <c r="A18" s="31" t="s">
        <v>32</v>
      </c>
      <c r="B18" s="30">
        <v>3.5077893175003898</v>
      </c>
      <c r="C18" s="24">
        <f>B18/B$20*100</f>
        <v>1.310487108713548E-2</v>
      </c>
      <c r="D18" s="30">
        <v>5.2744149781365692</v>
      </c>
      <c r="E18" s="24">
        <f>D18/D$20*100</f>
        <v>1.155841130839033E-2</v>
      </c>
      <c r="F18" s="29">
        <v>2.45461060880048</v>
      </c>
      <c r="G18" s="24">
        <f>F18/F$20*100</f>
        <v>8.4038143132062995E-2</v>
      </c>
      <c r="H18" s="29">
        <v>1.5829109807056401</v>
      </c>
      <c r="I18" s="24">
        <f>H18/H$20*100</f>
        <v>1.3076191459442839E-2</v>
      </c>
      <c r="J18" s="29">
        <v>1.16628938817836</v>
      </c>
      <c r="K18" s="24">
        <f>J18/J$20*100</f>
        <v>5.3544196451848413E-3</v>
      </c>
    </row>
    <row r="19" spans="1:11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24"/>
    </row>
    <row r="20" spans="1:11" x14ac:dyDescent="0.2">
      <c r="A20" s="15" t="s">
        <v>11</v>
      </c>
      <c r="B20" s="26">
        <f>SUM(B7:B18)</f>
        <v>26767.064659978569</v>
      </c>
      <c r="C20" s="27">
        <v>100</v>
      </c>
      <c r="D20" s="26">
        <f>SUM(D7:D18)</f>
        <v>45632.698451454446</v>
      </c>
      <c r="E20" s="27">
        <v>100</v>
      </c>
      <c r="F20" s="26">
        <f>SUM(F7:F18)</f>
        <v>2920.8291822240117</v>
      </c>
      <c r="G20" s="27">
        <v>100</v>
      </c>
      <c r="H20" s="26">
        <f>SUM(H7:H18)</f>
        <v>12105.290639214043</v>
      </c>
      <c r="I20" s="27">
        <v>100</v>
      </c>
      <c r="J20" s="26">
        <f>SUM(J7:J18)</f>
        <v>21781.807655423283</v>
      </c>
      <c r="K20" s="27">
        <v>100</v>
      </c>
    </row>
    <row r="21" spans="1:11" x14ac:dyDescent="0.2">
      <c r="B21" s="19"/>
      <c r="D21" s="19"/>
      <c r="F21" s="19"/>
      <c r="H21" s="19"/>
      <c r="I21" s="5"/>
      <c r="J21" s="5"/>
      <c r="K21" s="5"/>
    </row>
    <row r="22" spans="1:11" x14ac:dyDescent="0.2">
      <c r="A22" s="28" t="s">
        <v>33</v>
      </c>
      <c r="B22" s="17"/>
      <c r="D22" s="17"/>
      <c r="F22" s="17"/>
      <c r="H22" s="17"/>
      <c r="I22" s="5"/>
      <c r="J22" s="5"/>
      <c r="K22" s="5"/>
    </row>
    <row r="23" spans="1:11" x14ac:dyDescent="0.2">
      <c r="A23" s="20" t="s">
        <v>34</v>
      </c>
      <c r="B23" s="17"/>
      <c r="D23" s="17"/>
      <c r="F23" s="17"/>
      <c r="H23" s="17"/>
      <c r="I23" s="5"/>
      <c r="J23" s="5"/>
      <c r="K23" s="5"/>
    </row>
    <row r="24" spans="1:11" x14ac:dyDescent="0.2">
      <c r="D24" s="17"/>
    </row>
    <row r="25" spans="1:11" ht="10.5" x14ac:dyDescent="0.25">
      <c r="A25" s="4" t="s">
        <v>19</v>
      </c>
    </row>
    <row r="26" spans="1:11" x14ac:dyDescent="0.2">
      <c r="A26" s="7" t="s">
        <v>29</v>
      </c>
    </row>
    <row r="28" spans="1:11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6"/>
    </row>
    <row r="29" spans="1:11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6"/>
    </row>
    <row r="30" spans="1:11" x14ac:dyDescent="0.2">
      <c r="A30" s="1"/>
      <c r="B30" s="10"/>
      <c r="C30" s="13"/>
      <c r="D30" s="10"/>
      <c r="E30" s="13"/>
      <c r="F30" s="10"/>
      <c r="G30" s="13"/>
      <c r="H30" s="6"/>
    </row>
    <row r="31" spans="1:11" x14ac:dyDescent="0.2">
      <c r="A31" s="2" t="s">
        <v>4</v>
      </c>
      <c r="B31" s="29">
        <v>829.19766975068603</v>
      </c>
      <c r="C31" s="24">
        <f t="shared" ref="C31:C40" si="5">B31/B$44*100</f>
        <v>11.679044395355694</v>
      </c>
      <c r="D31" s="29">
        <v>1815.03177627783</v>
      </c>
      <c r="E31" s="24">
        <f t="shared" ref="E31:E40" si="6">D31/D$44*100</f>
        <v>68.864088343218967</v>
      </c>
      <c r="F31" s="29">
        <v>676.83928203873597</v>
      </c>
      <c r="G31" s="24">
        <f t="shared" ref="G31:G40" si="7">F31/F$44*100</f>
        <v>3.5082998355523545</v>
      </c>
      <c r="H31" s="6"/>
    </row>
    <row r="32" spans="1:11" x14ac:dyDescent="0.2">
      <c r="A32" s="2" t="s">
        <v>16</v>
      </c>
      <c r="B32" s="29">
        <v>52.420252968697703</v>
      </c>
      <c r="C32" s="24">
        <f t="shared" si="5"/>
        <v>0.73832631707861851</v>
      </c>
      <c r="D32" s="29">
        <v>25.2440310412189</v>
      </c>
      <c r="E32" s="24">
        <f t="shared" si="6"/>
        <v>0.95778333276703964</v>
      </c>
      <c r="F32" s="29">
        <v>25.592493787277999</v>
      </c>
      <c r="G32" s="24">
        <f t="shared" si="7"/>
        <v>0.13265503957576674</v>
      </c>
      <c r="H32" s="6"/>
    </row>
    <row r="33" spans="1:8" x14ac:dyDescent="0.2">
      <c r="A33" s="2" t="s">
        <v>17</v>
      </c>
      <c r="B33" s="29">
        <v>4.5244965175803298</v>
      </c>
      <c r="C33" s="24">
        <f t="shared" si="5"/>
        <v>6.3726416056307536E-2</v>
      </c>
      <c r="D33" s="29">
        <v>6.1126776704378996</v>
      </c>
      <c r="E33" s="24">
        <f t="shared" si="6"/>
        <v>0.23192099477944503</v>
      </c>
      <c r="F33" s="29">
        <v>402.35323424728801</v>
      </c>
      <c r="G33" s="24">
        <f t="shared" si="7"/>
        <v>2.0855405751448881</v>
      </c>
      <c r="H33" s="6"/>
    </row>
    <row r="34" spans="1:8" x14ac:dyDescent="0.2">
      <c r="A34" s="2" t="s">
        <v>5</v>
      </c>
      <c r="B34" s="29">
        <v>46.2666808000671</v>
      </c>
      <c r="C34" s="24">
        <f t="shared" si="5"/>
        <v>0.65165477280248651</v>
      </c>
      <c r="D34" s="29">
        <v>27.231785094679001</v>
      </c>
      <c r="E34" s="24">
        <f t="shared" si="6"/>
        <v>1.0332006739569468</v>
      </c>
      <c r="F34" s="29">
        <v>12401.357275766701</v>
      </c>
      <c r="G34" s="24">
        <f t="shared" si="7"/>
        <v>64.280665803183012</v>
      </c>
      <c r="H34" s="6"/>
    </row>
    <row r="35" spans="1:8" x14ac:dyDescent="0.2">
      <c r="A35" s="2" t="s">
        <v>6</v>
      </c>
      <c r="B35" s="29">
        <v>18.959986844895699</v>
      </c>
      <c r="C35" s="24">
        <f t="shared" si="5"/>
        <v>0.26704673225079767</v>
      </c>
      <c r="D35" s="29">
        <v>5.9928940632052798</v>
      </c>
      <c r="E35" s="24">
        <f t="shared" si="6"/>
        <v>0.22737628706779672</v>
      </c>
      <c r="F35" s="29">
        <v>250.56886932116601</v>
      </c>
      <c r="G35" s="24">
        <f t="shared" si="7"/>
        <v>1.298787978714977</v>
      </c>
      <c r="H35" s="6"/>
    </row>
    <row r="36" spans="1:8" x14ac:dyDescent="0.2">
      <c r="A36" s="2" t="s">
        <v>7</v>
      </c>
      <c r="B36" s="29">
        <v>172.11241844451899</v>
      </c>
      <c r="C36" s="24">
        <f t="shared" si="5"/>
        <v>2.4241609079894677</v>
      </c>
      <c r="D36" s="29">
        <v>17.235435120962499</v>
      </c>
      <c r="E36" s="24">
        <f t="shared" si="6"/>
        <v>0.65392933739034398</v>
      </c>
      <c r="F36" s="29">
        <v>62.190059555884403</v>
      </c>
      <c r="G36" s="24">
        <f t="shared" si="7"/>
        <v>0.32235329937663654</v>
      </c>
      <c r="H36" s="6"/>
    </row>
    <row r="37" spans="1:8" x14ac:dyDescent="0.2">
      <c r="A37" s="2" t="s">
        <v>8</v>
      </c>
      <c r="B37" s="29">
        <v>186.099533997338</v>
      </c>
      <c r="C37" s="24">
        <f t="shared" si="5"/>
        <v>2.621165976218204</v>
      </c>
      <c r="D37" s="29">
        <v>10.044864312715299</v>
      </c>
      <c r="E37" s="24">
        <f t="shared" si="6"/>
        <v>0.38111201823972335</v>
      </c>
      <c r="F37" s="29">
        <v>56.255714545263999</v>
      </c>
      <c r="G37" s="24">
        <f t="shared" si="7"/>
        <v>0.29159346882696852</v>
      </c>
      <c r="H37" s="6"/>
    </row>
    <row r="38" spans="1:8" x14ac:dyDescent="0.2">
      <c r="A38" s="2" t="s">
        <v>9</v>
      </c>
      <c r="B38" s="29">
        <v>78.721058504891303</v>
      </c>
      <c r="C38" s="24">
        <f t="shared" si="5"/>
        <v>1.1087666676685783</v>
      </c>
      <c r="D38" s="29">
        <v>4.44664762811332</v>
      </c>
      <c r="E38" s="24">
        <f t="shared" si="6"/>
        <v>0.1687101785741342</v>
      </c>
      <c r="F38" s="29">
        <v>685.13230344328099</v>
      </c>
      <c r="G38" s="24">
        <f t="shared" si="7"/>
        <v>3.5512855286140241</v>
      </c>
      <c r="H38" s="6"/>
    </row>
    <row r="39" spans="1:8" x14ac:dyDescent="0.2">
      <c r="A39" s="2" t="s">
        <v>10</v>
      </c>
      <c r="B39" s="29">
        <v>5627.6324480387302</v>
      </c>
      <c r="C39" s="24">
        <f t="shared" si="5"/>
        <v>79.26381320047625</v>
      </c>
      <c r="D39" s="29">
        <v>312.32858836310601</v>
      </c>
      <c r="E39" s="24">
        <f t="shared" si="6"/>
        <v>11.850053416286583</v>
      </c>
      <c r="F39" s="29">
        <v>982.70581234342797</v>
      </c>
      <c r="G39" s="24">
        <f t="shared" si="7"/>
        <v>5.0937153491683445</v>
      </c>
      <c r="H39" s="6"/>
    </row>
    <row r="40" spans="1:8" x14ac:dyDescent="0.2">
      <c r="A40" s="2" t="s">
        <v>25</v>
      </c>
      <c r="B40" s="29">
        <v>81.522794554445099</v>
      </c>
      <c r="C40" s="24">
        <f t="shared" si="5"/>
        <v>1.1482284279948534</v>
      </c>
      <c r="D40" s="29">
        <v>412.00370958198101</v>
      </c>
      <c r="E40" s="24">
        <f t="shared" si="6"/>
        <v>15.631825417719011</v>
      </c>
      <c r="F40" s="29">
        <v>3727.9129038067199</v>
      </c>
      <c r="G40" s="24">
        <f t="shared" si="7"/>
        <v>19.323104575112584</v>
      </c>
      <c r="H40" s="6"/>
    </row>
    <row r="41" spans="1:8" x14ac:dyDescent="0.2">
      <c r="A41" s="2"/>
      <c r="B41" s="29"/>
      <c r="C41" s="24"/>
      <c r="D41" s="29"/>
      <c r="E41" s="24"/>
      <c r="F41" s="29"/>
      <c r="G41" s="24"/>
      <c r="H41" s="6"/>
    </row>
    <row r="42" spans="1:8" x14ac:dyDescent="0.2">
      <c r="A42" s="2" t="s">
        <v>28</v>
      </c>
      <c r="B42" s="29">
        <v>2.41865697076148</v>
      </c>
      <c r="C42" s="24">
        <f>B42/B$44*100</f>
        <v>3.4066186108739328E-2</v>
      </c>
      <c r="D42" s="29">
        <v>0</v>
      </c>
      <c r="E42" s="24">
        <f>D42/D$44*100</f>
        <v>0</v>
      </c>
      <c r="F42" s="29">
        <v>21.607336747623201</v>
      </c>
      <c r="G42" s="24">
        <f>F42/F$44*100</f>
        <v>0.11199854673043703</v>
      </c>
      <c r="H42" s="6"/>
    </row>
    <row r="43" spans="1:8" x14ac:dyDescent="0.2">
      <c r="A43" s="2"/>
      <c r="B43" s="25"/>
      <c r="C43" s="24"/>
      <c r="D43" s="25"/>
      <c r="E43" s="24"/>
      <c r="F43" s="25"/>
      <c r="G43" s="24"/>
      <c r="H43" s="6"/>
    </row>
    <row r="44" spans="1:8" x14ac:dyDescent="0.2">
      <c r="A44" s="15" t="s">
        <v>11</v>
      </c>
      <c r="B44" s="26">
        <f>SUM(B31:B42)</f>
        <v>7099.8759973926117</v>
      </c>
      <c r="C44" s="27">
        <v>100</v>
      </c>
      <c r="D44" s="26">
        <f>SUM(D31:D42)</f>
        <v>2635.6724091542496</v>
      </c>
      <c r="E44" s="27">
        <v>100</v>
      </c>
      <c r="F44" s="26">
        <f>SUM(F31:F42)</f>
        <v>19292.515285603371</v>
      </c>
      <c r="G44" s="27">
        <v>100</v>
      </c>
      <c r="H44" s="6"/>
    </row>
    <row r="46" spans="1:8" ht="12" customHeight="1" x14ac:dyDescent="0.2">
      <c r="A46" s="28" t="s">
        <v>26</v>
      </c>
    </row>
    <row r="47" spans="1:8" x14ac:dyDescent="0.2">
      <c r="A47" s="20" t="s">
        <v>34</v>
      </c>
      <c r="B47" s="6"/>
      <c r="C47" s="6"/>
      <c r="D47" s="6"/>
      <c r="E47" s="6"/>
      <c r="F47" s="6"/>
      <c r="G47" s="6"/>
      <c r="H47" s="6"/>
    </row>
  </sheetData>
  <phoneticPr fontId="0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topLeftCell="A19" workbookViewId="0">
      <selection activeCell="A28" sqref="A28:A44"/>
    </sheetView>
  </sheetViews>
  <sheetFormatPr defaultColWidth="9.33203125" defaultRowHeight="10" x14ac:dyDescent="0.2"/>
  <cols>
    <col min="1" max="1" width="22.33203125" style="6" customWidth="1"/>
    <col min="2" max="6" width="10.109375" style="5" customWidth="1"/>
    <col min="7" max="7" width="12.109375" style="5" customWidth="1"/>
    <col min="8" max="8" width="10.109375" style="5" customWidth="1"/>
    <col min="9" max="13" width="10.109375" style="6" customWidth="1"/>
    <col min="14" max="16384" width="9.33203125" style="6"/>
  </cols>
  <sheetData>
    <row r="1" spans="1:11" ht="10.5" x14ac:dyDescent="0.25">
      <c r="A1" s="4" t="s">
        <v>21</v>
      </c>
    </row>
    <row r="2" spans="1:11" s="7" customFormat="1" x14ac:dyDescent="0.2">
      <c r="A2" s="7" t="s">
        <v>30</v>
      </c>
      <c r="B2" s="8"/>
      <c r="C2" s="8"/>
      <c r="D2" s="8"/>
      <c r="E2" s="8"/>
      <c r="F2" s="8"/>
      <c r="G2" s="8"/>
      <c r="H2" s="8"/>
    </row>
    <row r="4" spans="1:11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3</v>
      </c>
      <c r="K4" s="12"/>
    </row>
    <row r="5" spans="1:11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</row>
    <row r="6" spans="1:11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</row>
    <row r="7" spans="1:11" x14ac:dyDescent="0.2">
      <c r="A7" s="2" t="s">
        <v>4</v>
      </c>
      <c r="B7" s="29">
        <v>47.243788757383399</v>
      </c>
      <c r="C7" s="24">
        <f t="shared" ref="C7:C16" si="0">B7/B$20*100</f>
        <v>2.3500040457931326</v>
      </c>
      <c r="D7" s="29">
        <v>0</v>
      </c>
      <c r="E7" s="24">
        <f t="shared" ref="E7:G16" si="1">D7/D$20*100</f>
        <v>0</v>
      </c>
      <c r="F7" s="29">
        <v>0</v>
      </c>
      <c r="G7" s="24">
        <f t="shared" si="1"/>
        <v>0</v>
      </c>
      <c r="H7" s="29">
        <v>7.2502000000000004</v>
      </c>
      <c r="I7" s="24">
        <f t="shared" ref="I7:I16" si="2">H7/H$20*100</f>
        <v>13.834481967456066</v>
      </c>
      <c r="J7" s="29">
        <v>11.686153021978001</v>
      </c>
      <c r="K7" s="24">
        <f>J7/J$20*100</f>
        <v>6.4577385606514683</v>
      </c>
    </row>
    <row r="8" spans="1:11" x14ac:dyDescent="0.2">
      <c r="A8" s="2" t="s">
        <v>16</v>
      </c>
      <c r="B8" s="29">
        <v>346.89037242164602</v>
      </c>
      <c r="C8" s="24">
        <f t="shared" si="0"/>
        <v>17.255046643780318</v>
      </c>
      <c r="D8" s="29">
        <v>0</v>
      </c>
      <c r="E8" s="24">
        <f t="shared" si="1"/>
        <v>0</v>
      </c>
      <c r="F8" s="29">
        <v>0</v>
      </c>
      <c r="G8" s="24">
        <f t="shared" si="1"/>
        <v>0</v>
      </c>
      <c r="H8" s="29">
        <v>30.1316666666667</v>
      </c>
      <c r="I8" s="24">
        <f t="shared" si="2"/>
        <v>57.495793102176137</v>
      </c>
      <c r="J8" s="29">
        <v>124.32620026639999</v>
      </c>
      <c r="K8" s="24">
        <f t="shared" ref="K8:K16" si="3">J8/J$20*100</f>
        <v>68.702343367374013</v>
      </c>
    </row>
    <row r="9" spans="1:11" x14ac:dyDescent="0.2">
      <c r="A9" s="2" t="s">
        <v>17</v>
      </c>
      <c r="B9" s="29">
        <v>2.0748130964820599</v>
      </c>
      <c r="C9" s="24">
        <f t="shared" si="0"/>
        <v>0.10320550699345447</v>
      </c>
      <c r="D9" s="29">
        <v>0</v>
      </c>
      <c r="E9" s="24">
        <f t="shared" si="1"/>
        <v>0</v>
      </c>
      <c r="F9" s="29">
        <v>0</v>
      </c>
      <c r="G9" s="24">
        <f t="shared" si="1"/>
        <v>0</v>
      </c>
      <c r="H9" s="29">
        <v>0</v>
      </c>
      <c r="I9" s="24">
        <f t="shared" si="2"/>
        <v>0</v>
      </c>
      <c r="J9" s="29">
        <v>0</v>
      </c>
      <c r="K9" s="24">
        <f t="shared" si="3"/>
        <v>0</v>
      </c>
    </row>
    <row r="10" spans="1:11" x14ac:dyDescent="0.2">
      <c r="A10" s="2" t="s">
        <v>5</v>
      </c>
      <c r="B10" s="29">
        <v>8.5963840154540296</v>
      </c>
      <c r="C10" s="24">
        <f t="shared" si="0"/>
        <v>0.42760197153644308</v>
      </c>
      <c r="D10" s="29">
        <v>0</v>
      </c>
      <c r="E10" s="24">
        <f t="shared" si="1"/>
        <v>0</v>
      </c>
      <c r="F10" s="29">
        <v>0</v>
      </c>
      <c r="G10" s="24">
        <f t="shared" si="1"/>
        <v>0</v>
      </c>
      <c r="H10" s="29">
        <v>0</v>
      </c>
      <c r="I10" s="24">
        <f t="shared" si="2"/>
        <v>0</v>
      </c>
      <c r="J10" s="29">
        <v>0</v>
      </c>
      <c r="K10" s="24">
        <f t="shared" si="3"/>
        <v>0</v>
      </c>
    </row>
    <row r="11" spans="1:11" x14ac:dyDescent="0.2">
      <c r="A11" s="2" t="s">
        <v>6</v>
      </c>
      <c r="B11" s="29">
        <v>1.74650458681939</v>
      </c>
      <c r="C11" s="24">
        <f t="shared" si="0"/>
        <v>8.6874760745779503E-2</v>
      </c>
      <c r="D11" s="29">
        <v>0</v>
      </c>
      <c r="E11" s="24">
        <f t="shared" si="1"/>
        <v>0</v>
      </c>
      <c r="F11" s="29">
        <v>0</v>
      </c>
      <c r="G11" s="24">
        <f t="shared" si="1"/>
        <v>0</v>
      </c>
      <c r="H11" s="29">
        <v>0</v>
      </c>
      <c r="I11" s="24">
        <f t="shared" si="2"/>
        <v>0</v>
      </c>
      <c r="J11" s="29">
        <v>0</v>
      </c>
      <c r="K11" s="24">
        <f t="shared" si="3"/>
        <v>0</v>
      </c>
    </row>
    <row r="12" spans="1:11" x14ac:dyDescent="0.2">
      <c r="A12" s="2" t="s">
        <v>7</v>
      </c>
      <c r="B12" s="29">
        <v>1348.8443758374001</v>
      </c>
      <c r="C12" s="24">
        <f t="shared" si="0"/>
        <v>67.09431702527921</v>
      </c>
      <c r="D12" s="29">
        <v>4.633</v>
      </c>
      <c r="E12" s="24">
        <f t="shared" si="1"/>
        <v>70.592716745390831</v>
      </c>
      <c r="F12" s="29">
        <v>0.22153096553370999</v>
      </c>
      <c r="G12" s="24">
        <f t="shared" si="1"/>
        <v>100</v>
      </c>
      <c r="H12" s="29">
        <v>15.024866140931101</v>
      </c>
      <c r="I12" s="24">
        <f t="shared" si="2"/>
        <v>28.669724930367785</v>
      </c>
      <c r="J12" s="29">
        <v>36.522846650089001</v>
      </c>
      <c r="K12" s="24">
        <f t="shared" si="3"/>
        <v>20.18243255188175</v>
      </c>
    </row>
    <row r="13" spans="1:11" x14ac:dyDescent="0.2">
      <c r="A13" s="2" t="s">
        <v>8</v>
      </c>
      <c r="B13" s="29">
        <v>165.81349943715901</v>
      </c>
      <c r="C13" s="24">
        <f t="shared" si="0"/>
        <v>8.247907392134028</v>
      </c>
      <c r="D13" s="29">
        <v>1.93</v>
      </c>
      <c r="E13" s="24">
        <f t="shared" si="1"/>
        <v>29.407283254609172</v>
      </c>
      <c r="F13" s="29">
        <v>0</v>
      </c>
      <c r="G13" s="24">
        <f t="shared" si="1"/>
        <v>0</v>
      </c>
      <c r="H13" s="29">
        <v>0</v>
      </c>
      <c r="I13" s="24">
        <f t="shared" si="2"/>
        <v>0</v>
      </c>
      <c r="J13" s="29">
        <v>6.7882083333333298</v>
      </c>
      <c r="K13" s="24">
        <f t="shared" si="3"/>
        <v>3.7511467314743849</v>
      </c>
    </row>
    <row r="14" spans="1:11" x14ac:dyDescent="0.2">
      <c r="A14" s="2" t="s">
        <v>9</v>
      </c>
      <c r="B14" s="29">
        <v>38.501743909721199</v>
      </c>
      <c r="C14" s="24">
        <f t="shared" si="0"/>
        <v>1.9151566023331599</v>
      </c>
      <c r="D14" s="29">
        <v>0</v>
      </c>
      <c r="E14" s="24">
        <f t="shared" si="1"/>
        <v>0</v>
      </c>
      <c r="F14" s="29">
        <v>0</v>
      </c>
      <c r="G14" s="24">
        <f t="shared" si="1"/>
        <v>0</v>
      </c>
      <c r="H14" s="29">
        <v>0</v>
      </c>
      <c r="I14" s="24">
        <f t="shared" si="2"/>
        <v>0</v>
      </c>
      <c r="J14" s="29">
        <v>0</v>
      </c>
      <c r="K14" s="24">
        <f t="shared" si="3"/>
        <v>0</v>
      </c>
    </row>
    <row r="15" spans="1:11" x14ac:dyDescent="0.2">
      <c r="A15" s="2" t="s">
        <v>10</v>
      </c>
      <c r="B15" s="29">
        <v>29.8783737270271</v>
      </c>
      <c r="C15" s="24">
        <f t="shared" si="0"/>
        <v>1.4862122828635251</v>
      </c>
      <c r="D15" s="29">
        <v>0</v>
      </c>
      <c r="E15" s="24">
        <f t="shared" si="1"/>
        <v>0</v>
      </c>
      <c r="F15" s="29">
        <v>0</v>
      </c>
      <c r="G15" s="24">
        <f t="shared" si="1"/>
        <v>0</v>
      </c>
      <c r="H15" s="29">
        <v>0</v>
      </c>
      <c r="I15" s="24">
        <f t="shared" si="2"/>
        <v>0</v>
      </c>
      <c r="J15" s="29">
        <v>1.64014285714286</v>
      </c>
      <c r="K15" s="24">
        <f t="shared" si="3"/>
        <v>0.90633878861837647</v>
      </c>
    </row>
    <row r="16" spans="1:11" x14ac:dyDescent="0.2">
      <c r="A16" s="2" t="s">
        <v>25</v>
      </c>
      <c r="B16" s="29">
        <v>20.7806728045508</v>
      </c>
      <c r="C16" s="24">
        <f t="shared" si="0"/>
        <v>1.0336737685409636</v>
      </c>
      <c r="D16" s="29">
        <v>0</v>
      </c>
      <c r="E16" s="24">
        <f t="shared" si="1"/>
        <v>0</v>
      </c>
      <c r="F16" s="29">
        <v>0</v>
      </c>
      <c r="G16" s="24">
        <f t="shared" si="1"/>
        <v>0</v>
      </c>
      <c r="H16" s="29">
        <v>0</v>
      </c>
      <c r="I16" s="24">
        <f t="shared" si="2"/>
        <v>0</v>
      </c>
      <c r="J16" s="29">
        <v>0</v>
      </c>
      <c r="K16" s="24">
        <f t="shared" si="3"/>
        <v>0</v>
      </c>
    </row>
    <row r="17" spans="1:11" x14ac:dyDescent="0.2">
      <c r="A17" s="2"/>
      <c r="B17" s="29"/>
      <c r="C17" s="24"/>
      <c r="D17" s="29"/>
      <c r="E17" s="24"/>
      <c r="F17" s="29"/>
      <c r="G17" s="24"/>
      <c r="H17" s="29"/>
      <c r="I17" s="24"/>
      <c r="J17" s="29"/>
      <c r="K17" s="24"/>
    </row>
    <row r="18" spans="1:11" x14ac:dyDescent="0.2">
      <c r="A18" s="31" t="s">
        <v>32</v>
      </c>
      <c r="B18" s="30">
        <v>0</v>
      </c>
      <c r="C18" s="24">
        <f>B18/B$20*100</f>
        <v>0</v>
      </c>
      <c r="D18" s="30">
        <v>0</v>
      </c>
      <c r="E18" s="24">
        <f>D18/D$20*100</f>
        <v>0</v>
      </c>
      <c r="F18" s="30">
        <v>0</v>
      </c>
      <c r="G18" s="24">
        <f>F18/F$20*100</f>
        <v>0</v>
      </c>
      <c r="H18" s="30">
        <v>0</v>
      </c>
      <c r="I18" s="24">
        <f>H18/H$20*100</f>
        <v>0</v>
      </c>
      <c r="J18" s="30">
        <v>0</v>
      </c>
      <c r="K18" s="24">
        <f>J18/J$20*100</f>
        <v>0</v>
      </c>
    </row>
    <row r="19" spans="1:11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24"/>
    </row>
    <row r="20" spans="1:11" x14ac:dyDescent="0.2">
      <c r="A20" s="15" t="s">
        <v>11</v>
      </c>
      <c r="B20" s="26">
        <f>SUM(B7:B18)</f>
        <v>2010.370528593643</v>
      </c>
      <c r="C20" s="27">
        <v>100</v>
      </c>
      <c r="D20" s="26">
        <f>SUM(D7:D18)</f>
        <v>6.5629999999999997</v>
      </c>
      <c r="E20" s="27">
        <v>100</v>
      </c>
      <c r="F20" s="26">
        <f>SUM(F7:F18)</f>
        <v>0.22153096553370999</v>
      </c>
      <c r="G20" s="27">
        <v>100</v>
      </c>
      <c r="H20" s="26">
        <f>SUM(H7:H18)</f>
        <v>52.406732807597805</v>
      </c>
      <c r="I20" s="27">
        <v>100</v>
      </c>
      <c r="J20" s="26">
        <f>SUM(J7:J18)</f>
        <v>180.96355112894318</v>
      </c>
      <c r="K20" s="27">
        <v>100</v>
      </c>
    </row>
    <row r="21" spans="1:11" x14ac:dyDescent="0.2">
      <c r="B21" s="19"/>
      <c r="D21" s="19"/>
      <c r="F21" s="19"/>
      <c r="H21" s="19"/>
      <c r="I21" s="5"/>
      <c r="J21" s="5"/>
      <c r="K21" s="5"/>
    </row>
    <row r="22" spans="1:11" x14ac:dyDescent="0.2">
      <c r="A22" s="28" t="s">
        <v>26</v>
      </c>
      <c r="B22" s="17"/>
      <c r="D22" s="17"/>
      <c r="F22" s="17"/>
      <c r="H22" s="17"/>
      <c r="I22" s="5"/>
      <c r="J22" s="5"/>
      <c r="K22" s="5"/>
    </row>
    <row r="23" spans="1:11" x14ac:dyDescent="0.2">
      <c r="A23" s="20" t="s">
        <v>34</v>
      </c>
      <c r="B23" s="17"/>
      <c r="D23" s="17"/>
      <c r="F23" s="17"/>
      <c r="H23" s="17"/>
      <c r="I23" s="5"/>
      <c r="J23" s="5"/>
      <c r="K23" s="5"/>
    </row>
    <row r="24" spans="1:11" x14ac:dyDescent="0.2">
      <c r="D24" s="17"/>
    </row>
    <row r="25" spans="1:11" ht="10.5" x14ac:dyDescent="0.25">
      <c r="A25" s="4" t="s">
        <v>22</v>
      </c>
    </row>
    <row r="26" spans="1:11" x14ac:dyDescent="0.2">
      <c r="A26" s="7" t="s">
        <v>30</v>
      </c>
    </row>
    <row r="28" spans="1:11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6"/>
    </row>
    <row r="29" spans="1:11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6"/>
    </row>
    <row r="30" spans="1:11" x14ac:dyDescent="0.2">
      <c r="A30" s="1"/>
      <c r="B30" s="10"/>
      <c r="C30" s="13"/>
      <c r="D30" s="10"/>
      <c r="E30" s="13"/>
      <c r="F30" s="10"/>
      <c r="G30" s="13"/>
      <c r="H30" s="6"/>
    </row>
    <row r="31" spans="1:11" x14ac:dyDescent="0.2">
      <c r="A31" s="2" t="s">
        <v>4</v>
      </c>
      <c r="B31" s="29">
        <v>208.03114867339499</v>
      </c>
      <c r="C31" s="24">
        <f t="shared" ref="C31:C40" si="4">B31/B$44*100</f>
        <v>16.704123222718653</v>
      </c>
      <c r="D31" s="29">
        <v>226.83007301100599</v>
      </c>
      <c r="E31" s="24">
        <f t="shared" ref="E31:E40" si="5">D31/D$44*100</f>
        <v>61.18135353707639</v>
      </c>
      <c r="F31" s="29">
        <v>83.219907216227</v>
      </c>
      <c r="G31" s="24">
        <f t="shared" ref="G31:G40" si="6">F31/F$44*100</f>
        <v>4.4618930784312285</v>
      </c>
      <c r="H31" s="6"/>
    </row>
    <row r="32" spans="1:11" x14ac:dyDescent="0.2">
      <c r="A32" s="2" t="s">
        <v>16</v>
      </c>
      <c r="B32" s="29">
        <v>28.736825016985598</v>
      </c>
      <c r="C32" s="24">
        <f t="shared" si="4"/>
        <v>2.3074595760034922</v>
      </c>
      <c r="D32" s="29">
        <v>6.0837089102395199</v>
      </c>
      <c r="E32" s="24">
        <f t="shared" si="5"/>
        <v>1.6409179819642603</v>
      </c>
      <c r="F32" s="29">
        <v>6.4121443324912404</v>
      </c>
      <c r="G32" s="24">
        <f t="shared" si="6"/>
        <v>0.34379156829276047</v>
      </c>
      <c r="H32" s="6"/>
    </row>
    <row r="33" spans="1:8" x14ac:dyDescent="0.2">
      <c r="A33" s="2" t="s">
        <v>17</v>
      </c>
      <c r="B33" s="29">
        <v>0.40695833333333298</v>
      </c>
      <c r="C33" s="24">
        <f t="shared" si="4"/>
        <v>3.2677232183074438E-2</v>
      </c>
      <c r="D33" s="29">
        <v>1.2015452081793501</v>
      </c>
      <c r="E33" s="24">
        <f t="shared" si="5"/>
        <v>0.32408472649406583</v>
      </c>
      <c r="F33" s="29">
        <v>76.191517791770295</v>
      </c>
      <c r="G33" s="24">
        <f t="shared" si="6"/>
        <v>4.0850611018703633</v>
      </c>
      <c r="H33" s="6"/>
    </row>
    <row r="34" spans="1:8" x14ac:dyDescent="0.2">
      <c r="A34" s="2" t="s">
        <v>5</v>
      </c>
      <c r="B34" s="29">
        <v>22.349838354817201</v>
      </c>
      <c r="C34" s="24">
        <f t="shared" si="4"/>
        <v>1.7946084337246926</v>
      </c>
      <c r="D34" s="29">
        <v>4.1522170359280199</v>
      </c>
      <c r="E34" s="24">
        <f t="shared" si="5"/>
        <v>1.119949639241431</v>
      </c>
      <c r="F34" s="29">
        <v>1003.85701590163</v>
      </c>
      <c r="G34" s="24">
        <f t="shared" si="6"/>
        <v>53.82249056524703</v>
      </c>
      <c r="H34" s="6"/>
    </row>
    <row r="35" spans="1:8" x14ac:dyDescent="0.2">
      <c r="A35" s="2" t="s">
        <v>6</v>
      </c>
      <c r="B35" s="29">
        <v>2.06568518892706</v>
      </c>
      <c r="C35" s="24">
        <f t="shared" si="4"/>
        <v>0.16586679521418879</v>
      </c>
      <c r="D35" s="29"/>
      <c r="E35" s="24">
        <f t="shared" si="5"/>
        <v>0</v>
      </c>
      <c r="F35" s="29">
        <v>63.561011497054302</v>
      </c>
      <c r="G35" s="24">
        <f t="shared" si="6"/>
        <v>3.4078677415479603</v>
      </c>
      <c r="H35" s="6"/>
    </row>
    <row r="36" spans="1:8" x14ac:dyDescent="0.2">
      <c r="A36" s="2" t="s">
        <v>7</v>
      </c>
      <c r="B36" s="29">
        <v>47.4063548295698</v>
      </c>
      <c r="C36" s="24">
        <f t="shared" si="4"/>
        <v>3.8065529977738897</v>
      </c>
      <c r="D36" s="29">
        <v>4.9073927476264396</v>
      </c>
      <c r="E36" s="24">
        <f t="shared" si="5"/>
        <v>1.3236381166409532</v>
      </c>
      <c r="F36" s="29">
        <v>6.5320669678536296</v>
      </c>
      <c r="G36" s="24">
        <f t="shared" si="6"/>
        <v>0.35022130361174364</v>
      </c>
      <c r="H36" s="6"/>
    </row>
    <row r="37" spans="1:8" x14ac:dyDescent="0.2">
      <c r="A37" s="2" t="s">
        <v>8</v>
      </c>
      <c r="B37" s="29">
        <v>70.614779940616003</v>
      </c>
      <c r="C37" s="24">
        <f t="shared" si="4"/>
        <v>5.670102736994906</v>
      </c>
      <c r="D37" s="29"/>
      <c r="E37" s="24">
        <f t="shared" si="5"/>
        <v>0</v>
      </c>
      <c r="F37" s="29">
        <v>6.41008129396233</v>
      </c>
      <c r="G37" s="24">
        <f t="shared" si="6"/>
        <v>0.34368095705032342</v>
      </c>
      <c r="H37" s="6"/>
    </row>
    <row r="38" spans="1:8" x14ac:dyDescent="0.2">
      <c r="A38" s="2" t="s">
        <v>9</v>
      </c>
      <c r="B38" s="29">
        <v>20.9631610201812</v>
      </c>
      <c r="C38" s="24">
        <f t="shared" si="4"/>
        <v>1.683263429788399</v>
      </c>
      <c r="D38" s="29">
        <v>1.1451753341687601</v>
      </c>
      <c r="E38" s="24">
        <f t="shared" si="5"/>
        <v>0.30888045862560276</v>
      </c>
      <c r="F38" s="29">
        <v>115.312073455833</v>
      </c>
      <c r="G38" s="24">
        <f t="shared" si="6"/>
        <v>6.1825368427208556</v>
      </c>
      <c r="H38" s="6"/>
    </row>
    <row r="39" spans="1:8" x14ac:dyDescent="0.2">
      <c r="A39" s="2" t="s">
        <v>10</v>
      </c>
      <c r="B39" s="29">
        <v>827.529690640014</v>
      </c>
      <c r="C39" s="24">
        <f t="shared" si="4"/>
        <v>66.447539279856301</v>
      </c>
      <c r="D39" s="29">
        <v>62.468401786763202</v>
      </c>
      <c r="E39" s="24">
        <f t="shared" si="5"/>
        <v>16.849182843699264</v>
      </c>
      <c r="F39" s="29">
        <v>128.029973189636</v>
      </c>
      <c r="G39" s="24">
        <f t="shared" si="6"/>
        <v>6.8644158629292935</v>
      </c>
      <c r="H39" s="6"/>
    </row>
    <row r="40" spans="1:8" x14ac:dyDescent="0.2">
      <c r="A40" s="2" t="s">
        <v>25</v>
      </c>
      <c r="B40" s="29">
        <v>17.2835732824818</v>
      </c>
      <c r="C40" s="24">
        <f t="shared" si="4"/>
        <v>1.3878062957424149</v>
      </c>
      <c r="D40" s="29">
        <v>63.961820663318299</v>
      </c>
      <c r="E40" s="24">
        <f t="shared" si="5"/>
        <v>17.251992696258046</v>
      </c>
      <c r="F40" s="29">
        <v>372.966747225272</v>
      </c>
      <c r="G40" s="24">
        <f t="shared" si="6"/>
        <v>19.996870984313734</v>
      </c>
      <c r="H40" s="6"/>
    </row>
    <row r="41" spans="1:8" x14ac:dyDescent="0.2">
      <c r="A41" s="2"/>
      <c r="B41" s="29"/>
      <c r="C41" s="24"/>
      <c r="D41" s="29"/>
      <c r="E41" s="24"/>
      <c r="F41" s="29"/>
      <c r="G41" s="24"/>
      <c r="H41" s="6"/>
    </row>
    <row r="42" spans="1:8" x14ac:dyDescent="0.2">
      <c r="A42" s="31" t="s">
        <v>32</v>
      </c>
      <c r="B42" s="30">
        <v>0</v>
      </c>
      <c r="C42" s="24">
        <f>B42/B$44*100</f>
        <v>0</v>
      </c>
      <c r="D42" s="30">
        <v>0</v>
      </c>
      <c r="E42" s="24">
        <f>D42/D$44*100</f>
        <v>0</v>
      </c>
      <c r="F42" s="30">
        <v>2.6329976076555042</v>
      </c>
      <c r="G42" s="24">
        <f>F42/F$44*100</f>
        <v>0.14116999398472427</v>
      </c>
      <c r="H42" s="6"/>
    </row>
    <row r="43" spans="1:8" x14ac:dyDescent="0.2">
      <c r="A43" s="2"/>
      <c r="B43" s="25"/>
      <c r="C43" s="24"/>
      <c r="D43" s="25"/>
      <c r="E43" s="24"/>
      <c r="F43" s="25"/>
      <c r="G43" s="24"/>
      <c r="H43" s="6"/>
    </row>
    <row r="44" spans="1:8" x14ac:dyDescent="0.2">
      <c r="A44" s="15" t="s">
        <v>11</v>
      </c>
      <c r="B44" s="26">
        <f>SUM(B31:B42)</f>
        <v>1245.3880152803208</v>
      </c>
      <c r="C44" s="27">
        <v>100</v>
      </c>
      <c r="D44" s="26">
        <f>SUM(D31:D42)</f>
        <v>370.75033469722956</v>
      </c>
      <c r="E44" s="27">
        <v>100</v>
      </c>
      <c r="F44" s="26">
        <f>SUM(F31:F42)</f>
        <v>1865.1255364793851</v>
      </c>
      <c r="G44" s="27">
        <v>100</v>
      </c>
      <c r="H44" s="6"/>
    </row>
    <row r="46" spans="1:8" ht="12" customHeight="1" x14ac:dyDescent="0.2">
      <c r="A46" s="28" t="s">
        <v>26</v>
      </c>
    </row>
    <row r="47" spans="1:8" x14ac:dyDescent="0.2">
      <c r="A47" s="20" t="s">
        <v>34</v>
      </c>
      <c r="B47" s="6"/>
      <c r="C47" s="6"/>
      <c r="D47" s="6"/>
      <c r="E47" s="6"/>
      <c r="F47" s="6"/>
      <c r="G47" s="6"/>
      <c r="H47" s="6"/>
    </row>
  </sheetData>
  <phoneticPr fontId="0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workbookViewId="0">
      <selection activeCell="A28" sqref="A28:A44"/>
    </sheetView>
  </sheetViews>
  <sheetFormatPr defaultColWidth="9.33203125" defaultRowHeight="10" x14ac:dyDescent="0.2"/>
  <cols>
    <col min="1" max="1" width="22.33203125" style="6" customWidth="1"/>
    <col min="2" max="8" width="10.109375" style="5" customWidth="1"/>
    <col min="9" max="13" width="10.109375" style="6" customWidth="1"/>
    <col min="14" max="16384" width="9.33203125" style="6"/>
  </cols>
  <sheetData>
    <row r="1" spans="1:11" ht="10.5" x14ac:dyDescent="0.25">
      <c r="A1" s="4" t="s">
        <v>23</v>
      </c>
    </row>
    <row r="2" spans="1:11" s="7" customFormat="1" x14ac:dyDescent="0.2">
      <c r="A2" s="7" t="s">
        <v>31</v>
      </c>
      <c r="B2" s="8"/>
      <c r="C2" s="8"/>
      <c r="D2" s="8"/>
      <c r="E2" s="8"/>
      <c r="F2" s="8"/>
      <c r="G2" s="8"/>
      <c r="H2" s="8"/>
    </row>
    <row r="4" spans="1:11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3</v>
      </c>
      <c r="K4" s="12"/>
    </row>
    <row r="5" spans="1:11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</row>
    <row r="6" spans="1:11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</row>
    <row r="7" spans="1:11" x14ac:dyDescent="0.2">
      <c r="A7" s="2" t="s">
        <v>4</v>
      </c>
      <c r="B7" s="23">
        <f>Scheduled!B7+Charter!B7</f>
        <v>490.84227500388539</v>
      </c>
      <c r="C7" s="24">
        <f t="shared" ref="C7:C16" si="0">B7/B$20*100</f>
        <v>1.7056498321949256</v>
      </c>
      <c r="D7" s="23">
        <f>Scheduled!D7+Charter!D7</f>
        <v>1420.6187656807999</v>
      </c>
      <c r="E7" s="24">
        <f t="shared" ref="E7:E16" si="1">D7/D$20*100</f>
        <v>3.1127119951138633</v>
      </c>
      <c r="F7" s="23">
        <f>Scheduled!F7</f>
        <v>32.530558607885403</v>
      </c>
      <c r="G7" s="24">
        <f t="shared" ref="G7:G16" si="2">F7/F$20*100</f>
        <v>1.1137439603063541</v>
      </c>
      <c r="H7" s="23">
        <f>Scheduled!H7+Charter!H7</f>
        <v>1017.9901530543</v>
      </c>
      <c r="I7" s="24">
        <f t="shared" ref="I7:I16" si="3">H7/H$20*100</f>
        <v>8.3732151073030341</v>
      </c>
      <c r="J7" s="23">
        <f>Scheduled!J7+Charter!J7</f>
        <v>978.03183771501699</v>
      </c>
      <c r="K7" s="24">
        <f>J7/J$20*100</f>
        <v>4.4531349369210638</v>
      </c>
    </row>
    <row r="8" spans="1:11" x14ac:dyDescent="0.2">
      <c r="A8" s="2" t="s">
        <v>16</v>
      </c>
      <c r="B8" s="23">
        <f>Scheduled!B8+Charter!B8</f>
        <v>2189.5908929419961</v>
      </c>
      <c r="C8" s="24">
        <f t="shared" si="0"/>
        <v>7.6087075814577911</v>
      </c>
      <c r="D8" s="23">
        <f>Scheduled!D8+Charter!D8</f>
        <v>3679.2133764512</v>
      </c>
      <c r="E8" s="24">
        <f t="shared" si="1"/>
        <v>8.0615094535758516</v>
      </c>
      <c r="F8" s="23">
        <f>Scheduled!F8</f>
        <v>272.23132101745398</v>
      </c>
      <c r="G8" s="24">
        <f t="shared" si="2"/>
        <v>9.3203437802606608</v>
      </c>
      <c r="H8" s="23">
        <f>Scheduled!H8+Charter!H8</f>
        <v>3291.4367922194765</v>
      </c>
      <c r="I8" s="24">
        <f t="shared" si="3"/>
        <v>27.07286331862495</v>
      </c>
      <c r="J8" s="23">
        <f>Scheduled!J8+Charter!J8</f>
        <v>7334.7797835665997</v>
      </c>
      <c r="K8" s="24">
        <f t="shared" ref="K8:K16" si="4">J8/J$20*100</f>
        <v>33.396422129910412</v>
      </c>
    </row>
    <row r="9" spans="1:11" x14ac:dyDescent="0.2">
      <c r="A9" s="2" t="s">
        <v>17</v>
      </c>
      <c r="B9" s="23">
        <f>Scheduled!B9+Charter!B9</f>
        <v>71.678992801163858</v>
      </c>
      <c r="C9" s="24">
        <f t="shared" si="0"/>
        <v>0.24908054637762944</v>
      </c>
      <c r="D9" s="23">
        <f>Scheduled!D9+Charter!D9</f>
        <v>173.799376979947</v>
      </c>
      <c r="E9" s="24">
        <f t="shared" si="1"/>
        <v>0.38081110748212665</v>
      </c>
      <c r="F9" s="23">
        <f>Scheduled!F9</f>
        <v>1.9599768622461</v>
      </c>
      <c r="G9" s="24">
        <f t="shared" si="2"/>
        <v>6.7103440152351257E-2</v>
      </c>
      <c r="H9" s="23">
        <f>Scheduled!H9+Charter!H9</f>
        <v>65.783806228566206</v>
      </c>
      <c r="I9" s="24">
        <f t="shared" si="3"/>
        <v>0.54108770942064788</v>
      </c>
      <c r="J9" s="23">
        <f>Scheduled!J9+Charter!J9</f>
        <v>55.128358335019897</v>
      </c>
      <c r="K9" s="24">
        <f t="shared" si="4"/>
        <v>0.25100820755521636</v>
      </c>
    </row>
    <row r="10" spans="1:11" x14ac:dyDescent="0.2">
      <c r="A10" s="2" t="s">
        <v>5</v>
      </c>
      <c r="B10" s="23">
        <f>Scheduled!B10+Charter!B10</f>
        <v>169.74582913465403</v>
      </c>
      <c r="C10" s="24">
        <f t="shared" si="0"/>
        <v>0.58985739355278499</v>
      </c>
      <c r="D10" s="23">
        <f>Scheduled!D10+Charter!D10</f>
        <v>542.08805869588696</v>
      </c>
      <c r="E10" s="24">
        <f t="shared" si="1"/>
        <v>1.1877669389380785</v>
      </c>
      <c r="F10" s="23">
        <f>Scheduled!F10</f>
        <v>38.114244804740999</v>
      </c>
      <c r="G10" s="24">
        <f>F10/F$20*100</f>
        <v>1.3049118050689841</v>
      </c>
      <c r="H10" s="23">
        <f>Scheduled!H10+Charter!H10</f>
        <v>80.075967100829004</v>
      </c>
      <c r="I10" s="24">
        <f t="shared" si="3"/>
        <v>0.65864418771523991</v>
      </c>
      <c r="J10" s="23">
        <f>Scheduled!J10+Charter!J10</f>
        <v>131.37292495980401</v>
      </c>
      <c r="K10" s="24">
        <f t="shared" si="4"/>
        <v>0.59816187913759766</v>
      </c>
    </row>
    <row r="11" spans="1:11" x14ac:dyDescent="0.2">
      <c r="A11" s="2" t="s">
        <v>6</v>
      </c>
      <c r="B11" s="23">
        <f>Scheduled!B11+Charter!B11</f>
        <v>107.22092685240538</v>
      </c>
      <c r="C11" s="24">
        <f t="shared" si="0"/>
        <v>0.37258680681516682</v>
      </c>
      <c r="D11" s="23">
        <f>Scheduled!D11+Charter!D11</f>
        <v>329.95124821639803</v>
      </c>
      <c r="E11" s="24">
        <f t="shared" si="1"/>
        <v>0.72295483696062979</v>
      </c>
      <c r="F11" s="23">
        <f>Scheduled!F11</f>
        <v>6.9735072224247601</v>
      </c>
      <c r="G11" s="24">
        <f t="shared" si="2"/>
        <v>0.23875094322068197</v>
      </c>
      <c r="H11" s="23">
        <f>Scheduled!H11+Charter!H11</f>
        <v>33.673885486709999</v>
      </c>
      <c r="I11" s="24">
        <f t="shared" si="3"/>
        <v>0.27697584876724518</v>
      </c>
      <c r="J11" s="23">
        <f>Scheduled!J11+Charter!J11</f>
        <v>66.622484513690097</v>
      </c>
      <c r="K11" s="24">
        <f t="shared" si="4"/>
        <v>0.30334279716857587</v>
      </c>
    </row>
    <row r="12" spans="1:11" x14ac:dyDescent="0.2">
      <c r="A12" s="2" t="s">
        <v>7</v>
      </c>
      <c r="B12" s="23">
        <f>Scheduled!B12+Charter!B12</f>
        <v>23255.184500655501</v>
      </c>
      <c r="C12" s="24">
        <f t="shared" si="0"/>
        <v>80.810483450903064</v>
      </c>
      <c r="D12" s="23">
        <f>Scheduled!D12+Charter!D12</f>
        <v>33187.583627817105</v>
      </c>
      <c r="E12" s="24">
        <f t="shared" si="1"/>
        <v>72.717179402909622</v>
      </c>
      <c r="F12" s="23">
        <f>Scheduled!F12</f>
        <v>2468.2429066659702</v>
      </c>
      <c r="G12" s="24">
        <f t="shared" si="2"/>
        <v>84.504870113170128</v>
      </c>
      <c r="H12" s="23">
        <f>Scheduled!H12+Charter!H12</f>
        <v>6518.8941489714816</v>
      </c>
      <c r="I12" s="24">
        <f t="shared" si="3"/>
        <v>53.619480313544678</v>
      </c>
      <c r="J12" s="23">
        <f>Scheduled!J12+Charter!J12</f>
        <v>12138.188968893988</v>
      </c>
      <c r="K12" s="24">
        <f t="shared" si="4"/>
        <v>55.267110214546889</v>
      </c>
    </row>
    <row r="13" spans="1:11" x14ac:dyDescent="0.2">
      <c r="A13" s="2" t="s">
        <v>8</v>
      </c>
      <c r="B13" s="23">
        <f>Scheduled!B13+Charter!B13</f>
        <v>1469.818526178959</v>
      </c>
      <c r="C13" s="24">
        <f t="shared" si="0"/>
        <v>5.1075383075231029</v>
      </c>
      <c r="D13" s="23">
        <f>Scheduled!D13+Charter!D13</f>
        <v>3151.9959813046598</v>
      </c>
      <c r="E13" s="24">
        <f t="shared" si="1"/>
        <v>6.906325565012426</v>
      </c>
      <c r="F13" s="23">
        <f>Scheduled!F13</f>
        <v>45.849054348093901</v>
      </c>
      <c r="G13" s="24">
        <f t="shared" si="2"/>
        <v>1.5697273441092841</v>
      </c>
      <c r="H13" s="23">
        <f>Scheduled!H13+Charter!H13</f>
        <v>385.03776445612601</v>
      </c>
      <c r="I13" s="24">
        <f t="shared" si="3"/>
        <v>3.1670286952709374</v>
      </c>
      <c r="J13" s="23">
        <f>Scheduled!J13+Charter!J13</f>
        <v>450.11934084601734</v>
      </c>
      <c r="K13" s="24">
        <f t="shared" si="4"/>
        <v>2.0494651454172219</v>
      </c>
    </row>
    <row r="14" spans="1:11" x14ac:dyDescent="0.2">
      <c r="A14" s="2" t="s">
        <v>9</v>
      </c>
      <c r="B14" s="23">
        <f>Scheduled!B14+Charter!B14</f>
        <v>308.35522125620219</v>
      </c>
      <c r="C14" s="24">
        <f t="shared" si="0"/>
        <v>1.0715173858810494</v>
      </c>
      <c r="D14" s="23">
        <f>Scheduled!D14+Charter!D14</f>
        <v>910.05647553358301</v>
      </c>
      <c r="E14" s="24">
        <f t="shared" si="1"/>
        <v>1.9940210393228897</v>
      </c>
      <c r="F14" s="23">
        <f>Scheduled!F14</f>
        <v>9.8895135092651003</v>
      </c>
      <c r="G14" s="24">
        <f t="shared" si="2"/>
        <v>0.33858582245932339</v>
      </c>
      <c r="H14" s="23">
        <f>Scheduled!H14+Charter!H14</f>
        <v>60.247601202510502</v>
      </c>
      <c r="I14" s="24">
        <f t="shared" si="3"/>
        <v>0.49555108470751674</v>
      </c>
      <c r="J14" s="23">
        <f>Scheduled!J14+Charter!J14</f>
        <v>137.28360423756601</v>
      </c>
      <c r="K14" s="24">
        <f t="shared" si="4"/>
        <v>0.6250741445442447</v>
      </c>
    </row>
    <row r="15" spans="1:11" x14ac:dyDescent="0.2">
      <c r="A15" s="2" t="s">
        <v>10</v>
      </c>
      <c r="B15" s="23">
        <f>Scheduled!B15+Charter!B15</f>
        <v>433.1627345136871</v>
      </c>
      <c r="C15" s="24">
        <f t="shared" si="0"/>
        <v>1.505216610428507</v>
      </c>
      <c r="D15" s="23">
        <f>Scheduled!D15+Charter!D15</f>
        <v>1541.23167386357</v>
      </c>
      <c r="E15" s="24">
        <f t="shared" si="1"/>
        <v>3.3769864473003071</v>
      </c>
      <c r="F15" s="23">
        <f>Scheduled!F15</f>
        <v>18.941932407879399</v>
      </c>
      <c r="G15" s="24">
        <f t="shared" si="2"/>
        <v>0.64851215960039177</v>
      </c>
      <c r="H15" s="23">
        <f>Scheduled!H15+Charter!H15</f>
        <v>467.53469039778901</v>
      </c>
      <c r="I15" s="24">
        <f t="shared" si="3"/>
        <v>3.8455858547172004</v>
      </c>
      <c r="J15" s="23">
        <f>Scheduled!J15+Charter!J15</f>
        <v>434.30018184391082</v>
      </c>
      <c r="K15" s="24">
        <f t="shared" si="4"/>
        <v>1.9774379915879861</v>
      </c>
    </row>
    <row r="16" spans="1:11" x14ac:dyDescent="0.2">
      <c r="A16" s="2" t="s">
        <v>25</v>
      </c>
      <c r="B16" s="23">
        <f>Scheduled!B16+Charter!B16</f>
        <v>278.32749991625582</v>
      </c>
      <c r="C16" s="24">
        <f t="shared" si="0"/>
        <v>0.96717271046720055</v>
      </c>
      <c r="D16" s="23">
        <f>Scheduled!D16+Charter!D16</f>
        <v>697.44845193316405</v>
      </c>
      <c r="E16" s="24">
        <f t="shared" si="1"/>
        <v>1.5281764641941582</v>
      </c>
      <c r="F16" s="23">
        <f>Scheduled!F16</f>
        <v>23.641556169250901</v>
      </c>
      <c r="G16" s="24">
        <f t="shared" si="2"/>
        <v>0.80941248851976599</v>
      </c>
      <c r="H16" s="23">
        <f>Scheduled!H16+Charter!H16</f>
        <v>235.43965192314499</v>
      </c>
      <c r="I16" s="24">
        <f t="shared" si="3"/>
        <v>1.9365480544445806</v>
      </c>
      <c r="J16" s="23">
        <f>Scheduled!J16+Charter!J16</f>
        <v>235.777432252436</v>
      </c>
      <c r="K16" s="24">
        <f t="shared" si="4"/>
        <v>1.0735322516226722</v>
      </c>
    </row>
    <row r="17" spans="1:11" x14ac:dyDescent="0.2">
      <c r="A17" s="2"/>
      <c r="B17" s="23"/>
      <c r="C17" s="24"/>
      <c r="D17" s="23"/>
      <c r="E17" s="24"/>
      <c r="F17" s="23"/>
      <c r="G17" s="24"/>
      <c r="H17" s="23"/>
      <c r="I17" s="24"/>
      <c r="J17" s="23"/>
      <c r="K17" s="24"/>
    </row>
    <row r="18" spans="1:11" x14ac:dyDescent="0.2">
      <c r="A18" s="31" t="s">
        <v>32</v>
      </c>
      <c r="B18" s="23">
        <f>Scheduled!B18+Charter!B18</f>
        <v>3.5077893175003898</v>
      </c>
      <c r="C18" s="24">
        <f>B18/B$20*100</f>
        <v>1.2189374398776738E-2</v>
      </c>
      <c r="D18" s="23">
        <f>Scheduled!D18+Charter!D18</f>
        <v>5.2744149781365692</v>
      </c>
      <c r="E18" s="24">
        <f>D18/D$20*100</f>
        <v>1.1556749190051764E-2</v>
      </c>
      <c r="F18" s="23">
        <f>Scheduled!F18</f>
        <v>2.45461060880048</v>
      </c>
      <c r="G18" s="24">
        <f>F18/F$20*100</f>
        <v>8.4038143132062995E-2</v>
      </c>
      <c r="H18" s="23">
        <f>Scheduled!H18+Charter!H18</f>
        <v>1.5829109807056401</v>
      </c>
      <c r="I18" s="24">
        <f>H18/H$20*100</f>
        <v>1.3019825483963547E-2</v>
      </c>
      <c r="J18" s="23">
        <f>Scheduled!J18+Charter!J18</f>
        <v>1.16628938817836</v>
      </c>
      <c r="K18" s="24">
        <f>J18/J$20*100</f>
        <v>5.3103015881275362E-3</v>
      </c>
    </row>
    <row r="19" spans="1:11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24"/>
    </row>
    <row r="20" spans="1:11" x14ac:dyDescent="0.2">
      <c r="A20" s="15" t="s">
        <v>11</v>
      </c>
      <c r="B20" s="26">
        <f>SUM(B7:B18)</f>
        <v>28777.435188572214</v>
      </c>
      <c r="C20" s="27">
        <v>100</v>
      </c>
      <c r="D20" s="26">
        <f>SUM(D7:D18)</f>
        <v>45639.261451454448</v>
      </c>
      <c r="E20" s="27">
        <v>100</v>
      </c>
      <c r="F20" s="26">
        <f>SUM(F7:F18)</f>
        <v>2920.8291822240117</v>
      </c>
      <c r="G20" s="27">
        <v>100</v>
      </c>
      <c r="H20" s="26">
        <f>SUM(H7:H18)</f>
        <v>12157.697372021641</v>
      </c>
      <c r="I20" s="27">
        <v>100</v>
      </c>
      <c r="J20" s="26">
        <f>SUM(J7:J18)</f>
        <v>21962.771206552225</v>
      </c>
      <c r="K20" s="27">
        <v>100</v>
      </c>
    </row>
    <row r="21" spans="1:11" x14ac:dyDescent="0.2">
      <c r="B21" s="19"/>
      <c r="D21" s="19"/>
      <c r="F21" s="19"/>
      <c r="H21" s="19"/>
      <c r="I21" s="5"/>
      <c r="J21" s="5"/>
      <c r="K21" s="5"/>
    </row>
    <row r="22" spans="1:11" x14ac:dyDescent="0.2">
      <c r="A22" s="28" t="s">
        <v>26</v>
      </c>
      <c r="B22" s="17"/>
      <c r="D22" s="17"/>
      <c r="F22" s="17"/>
      <c r="H22" s="17"/>
      <c r="I22" s="5"/>
      <c r="J22" s="5"/>
      <c r="K22" s="5"/>
    </row>
    <row r="23" spans="1:11" x14ac:dyDescent="0.2">
      <c r="A23" s="20" t="s">
        <v>34</v>
      </c>
      <c r="B23" s="17"/>
      <c r="D23" s="17"/>
      <c r="F23" s="17"/>
      <c r="H23" s="17"/>
      <c r="I23" s="5"/>
      <c r="J23" s="5"/>
      <c r="K23" s="5"/>
    </row>
    <row r="24" spans="1:11" x14ac:dyDescent="0.2">
      <c r="D24" s="17"/>
    </row>
    <row r="25" spans="1:11" ht="10.5" x14ac:dyDescent="0.25">
      <c r="A25" s="4" t="s">
        <v>24</v>
      </c>
    </row>
    <row r="26" spans="1:11" x14ac:dyDescent="0.2">
      <c r="A26" s="7" t="s">
        <v>31</v>
      </c>
    </row>
    <row r="28" spans="1:11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6"/>
    </row>
    <row r="29" spans="1:11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6"/>
    </row>
    <row r="30" spans="1:11" x14ac:dyDescent="0.2">
      <c r="A30" s="1"/>
      <c r="B30" s="10"/>
      <c r="C30" s="13"/>
      <c r="D30" s="10"/>
      <c r="E30" s="13"/>
      <c r="F30" s="10"/>
      <c r="G30" s="13"/>
      <c r="H30" s="6"/>
    </row>
    <row r="31" spans="1:11" x14ac:dyDescent="0.2">
      <c r="A31" s="2" t="s">
        <v>4</v>
      </c>
      <c r="B31" s="23">
        <f>Scheduled!B31+Charter!B31</f>
        <v>1037.2288184240811</v>
      </c>
      <c r="C31" s="24">
        <f t="shared" ref="C31:C40" si="5">B31/B$44*100</f>
        <v>12.428951520874213</v>
      </c>
      <c r="D31" s="23">
        <f>Scheduled!D31+Charter!D31</f>
        <v>2041.8618492888359</v>
      </c>
      <c r="E31" s="24">
        <f t="shared" ref="E31:E40" si="6">D31/D$44*100</f>
        <v>67.916657877362923</v>
      </c>
      <c r="F31" s="23">
        <f>Scheduled!F31+Charter!F31</f>
        <v>760.05918925496303</v>
      </c>
      <c r="G31" s="24">
        <f t="shared" ref="G31:G40" si="7">F31/F$44*100</f>
        <v>3.5923626629565919</v>
      </c>
      <c r="H31" s="6"/>
    </row>
    <row r="32" spans="1:11" x14ac:dyDescent="0.2">
      <c r="A32" s="2" t="s">
        <v>16</v>
      </c>
      <c r="B32" s="23">
        <f>Scheduled!B32+Charter!B32</f>
        <v>81.157077985683301</v>
      </c>
      <c r="C32" s="24">
        <f t="shared" si="5"/>
        <v>0.97249263609203906</v>
      </c>
      <c r="D32" s="23">
        <f>Scheduled!D32+Charter!D32</f>
        <v>31.327739951458419</v>
      </c>
      <c r="E32" s="24">
        <f t="shared" si="6"/>
        <v>1.0420271073164171</v>
      </c>
      <c r="F32" s="23">
        <f>Scheduled!F32+Charter!F32</f>
        <v>32.00463811976924</v>
      </c>
      <c r="G32" s="24">
        <f t="shared" si="7"/>
        <v>0.15126751790948831</v>
      </c>
      <c r="H32" s="6"/>
    </row>
    <row r="33" spans="1:8" x14ac:dyDescent="0.2">
      <c r="A33" s="2" t="s">
        <v>17</v>
      </c>
      <c r="B33" s="23">
        <f>Scheduled!B33+Charter!B33</f>
        <v>4.9314548509136626</v>
      </c>
      <c r="C33" s="24">
        <f t="shared" si="5"/>
        <v>5.9092856060933042E-2</v>
      </c>
      <c r="D33" s="23">
        <f>Scheduled!D33+Charter!D33</f>
        <v>7.3142228786172492</v>
      </c>
      <c r="E33" s="24">
        <f t="shared" si="6"/>
        <v>0.24328657350586427</v>
      </c>
      <c r="F33" s="23">
        <f>Scheduled!F33+Charter!F33</f>
        <v>478.54475203905832</v>
      </c>
      <c r="G33" s="24">
        <f t="shared" si="7"/>
        <v>2.2618058226018722</v>
      </c>
      <c r="H33" s="6"/>
    </row>
    <row r="34" spans="1:8" x14ac:dyDescent="0.2">
      <c r="A34" s="2" t="s">
        <v>5</v>
      </c>
      <c r="B34" s="23">
        <f>Scheduled!B34+Charter!B34</f>
        <v>68.616519154884301</v>
      </c>
      <c r="C34" s="24">
        <f t="shared" si="5"/>
        <v>0.82222107114508014</v>
      </c>
      <c r="D34" s="23">
        <f>Scheduled!D34+Charter!D34</f>
        <v>31.384002130607023</v>
      </c>
      <c r="E34" s="24">
        <f t="shared" si="6"/>
        <v>1.0438985067815678</v>
      </c>
      <c r="F34" s="23">
        <f>Scheduled!F34+Charter!F34</f>
        <v>13405.214291668331</v>
      </c>
      <c r="G34" s="24">
        <f t="shared" si="7"/>
        <v>63.358738360266408</v>
      </c>
      <c r="H34" s="6"/>
    </row>
    <row r="35" spans="1:8" x14ac:dyDescent="0.2">
      <c r="A35" s="2" t="s">
        <v>6</v>
      </c>
      <c r="B35" s="23">
        <f>Scheduled!B35+Charter!B35</f>
        <v>21.025672033822758</v>
      </c>
      <c r="C35" s="24">
        <f t="shared" si="5"/>
        <v>0.25194735603203966</v>
      </c>
      <c r="D35" s="23">
        <f>Scheduled!D35+Charter!D35</f>
        <v>5.9928940632052798</v>
      </c>
      <c r="E35" s="24">
        <f t="shared" si="6"/>
        <v>0.19933637328487883</v>
      </c>
      <c r="F35" s="23">
        <f>Scheduled!F35+Charter!F35</f>
        <v>314.12988081822033</v>
      </c>
      <c r="G35" s="24">
        <f t="shared" si="7"/>
        <v>1.4847112844942296</v>
      </c>
      <c r="H35" s="6"/>
    </row>
    <row r="36" spans="1:8" x14ac:dyDescent="0.2">
      <c r="A36" s="2" t="s">
        <v>7</v>
      </c>
      <c r="B36" s="23">
        <f>Scheduled!B36+Charter!B36</f>
        <v>219.5187732740888</v>
      </c>
      <c r="C36" s="24">
        <f t="shared" si="5"/>
        <v>2.6304592993191394</v>
      </c>
      <c r="D36" s="23">
        <f>Scheduled!D36+Charter!D36</f>
        <v>22.142827868588938</v>
      </c>
      <c r="E36" s="24">
        <f t="shared" si="6"/>
        <v>0.7365174413303609</v>
      </c>
      <c r="F36" s="23">
        <f>Scheduled!F36+Charter!F36</f>
        <v>68.722126523738027</v>
      </c>
      <c r="G36" s="24">
        <f t="shared" si="7"/>
        <v>0.32480996866158646</v>
      </c>
      <c r="H36" s="6"/>
    </row>
    <row r="37" spans="1:8" x14ac:dyDescent="0.2">
      <c r="A37" s="2" t="s">
        <v>8</v>
      </c>
      <c r="B37" s="23">
        <f>Scheduled!B37+Charter!B37</f>
        <v>256.71431393795399</v>
      </c>
      <c r="C37" s="24">
        <f t="shared" si="5"/>
        <v>3.0761676748406432</v>
      </c>
      <c r="D37" s="23">
        <f>Scheduled!D37+Charter!D37</f>
        <v>10.044864312715299</v>
      </c>
      <c r="E37" s="24">
        <f t="shared" si="6"/>
        <v>0.33411350194374162</v>
      </c>
      <c r="F37" s="23">
        <f>Scheduled!F37+Charter!F37</f>
        <v>62.665795839226327</v>
      </c>
      <c r="G37" s="24">
        <f t="shared" si="7"/>
        <v>0.29618517662810728</v>
      </c>
      <c r="H37" s="6"/>
    </row>
    <row r="38" spans="1:8" x14ac:dyDescent="0.2">
      <c r="A38" s="2" t="s">
        <v>9</v>
      </c>
      <c r="B38" s="23">
        <f>Scheduled!B38+Charter!B38</f>
        <v>99.684219525072507</v>
      </c>
      <c r="C38" s="24">
        <f t="shared" si="5"/>
        <v>1.1945004900227751</v>
      </c>
      <c r="D38" s="23">
        <f>Scheduled!D38+Charter!D38</f>
        <v>5.5918229622820803</v>
      </c>
      <c r="E38" s="24">
        <f t="shared" si="6"/>
        <v>0.18599589740724512</v>
      </c>
      <c r="F38" s="23">
        <f>Scheduled!F38+Charter!F38</f>
        <v>800.44437689911399</v>
      </c>
      <c r="G38" s="24">
        <f t="shared" si="7"/>
        <v>3.7832402186526877</v>
      </c>
      <c r="H38" s="6"/>
    </row>
    <row r="39" spans="1:8" x14ac:dyDescent="0.2">
      <c r="A39" s="2" t="s">
        <v>10</v>
      </c>
      <c r="B39" s="23">
        <f>Scheduled!B39+Charter!B39</f>
        <v>6455.1621386787447</v>
      </c>
      <c r="C39" s="24">
        <f t="shared" si="5"/>
        <v>77.351203375664056</v>
      </c>
      <c r="D39" s="23">
        <f>Scheduled!D39+Charter!D39</f>
        <v>374.7969901498692</v>
      </c>
      <c r="E39" s="24">
        <f t="shared" si="6"/>
        <v>12.466543200432383</v>
      </c>
      <c r="F39" s="23">
        <f>Scheduled!F39+Charter!F39</f>
        <v>1110.735785533064</v>
      </c>
      <c r="G39" s="24">
        <f t="shared" si="7"/>
        <v>5.2498092527110183</v>
      </c>
      <c r="H39" s="6"/>
    </row>
    <row r="40" spans="1:8" x14ac:dyDescent="0.2">
      <c r="A40" s="2" t="s">
        <v>25</v>
      </c>
      <c r="B40" s="23">
        <f>Scheduled!B40+Charter!B40</f>
        <v>98.806367836926896</v>
      </c>
      <c r="C40" s="24">
        <f t="shared" si="5"/>
        <v>1.1839813298522577</v>
      </c>
      <c r="D40" s="23">
        <f>Scheduled!D40+Charter!D40</f>
        <v>475.96553024529931</v>
      </c>
      <c r="E40" s="24">
        <f t="shared" si="6"/>
        <v>15.831623520634617</v>
      </c>
      <c r="F40" s="23">
        <f>Scheduled!F40+Charter!F40</f>
        <v>4100.8796510319917</v>
      </c>
      <c r="G40" s="24">
        <f t="shared" si="7"/>
        <v>19.382499615702908</v>
      </c>
      <c r="H40" s="6"/>
    </row>
    <row r="41" spans="1:8" x14ac:dyDescent="0.2">
      <c r="A41" s="2"/>
      <c r="B41" s="23">
        <f>Scheduled!B41+Charter!B41</f>
        <v>0</v>
      </c>
      <c r="C41" s="24"/>
      <c r="D41" s="23">
        <f>Scheduled!D41+Charter!D41</f>
        <v>0</v>
      </c>
      <c r="E41" s="24"/>
      <c r="F41" s="23">
        <f>Scheduled!F41+Charter!F41</f>
        <v>0</v>
      </c>
      <c r="G41" s="24"/>
      <c r="H41" s="6"/>
    </row>
    <row r="42" spans="1:8" x14ac:dyDescent="0.2">
      <c r="A42" s="31" t="s">
        <v>32</v>
      </c>
      <c r="B42" s="23">
        <f>Scheduled!B42+Charter!B42</f>
        <v>2.41865697076148</v>
      </c>
      <c r="C42" s="24">
        <f>B42/B$44*100</f>
        <v>2.8982390096808929E-2</v>
      </c>
      <c r="D42" s="23">
        <f>Scheduled!D42+Charter!D42</f>
        <v>0</v>
      </c>
      <c r="E42" s="24">
        <f>D42/D$44*100</f>
        <v>0</v>
      </c>
      <c r="F42" s="23">
        <f>Scheduled!F42+Charter!F42</f>
        <v>24.240334355278705</v>
      </c>
      <c r="G42" s="24">
        <f>F42/F$44*100</f>
        <v>0.11457011941510259</v>
      </c>
      <c r="H42" s="6"/>
    </row>
    <row r="43" spans="1:8" x14ac:dyDescent="0.2">
      <c r="A43" s="2"/>
      <c r="B43" s="25"/>
      <c r="C43" s="24"/>
      <c r="D43" s="25"/>
      <c r="E43" s="24"/>
      <c r="F43" s="25"/>
      <c r="G43" s="24"/>
      <c r="H43" s="6"/>
    </row>
    <row r="44" spans="1:8" x14ac:dyDescent="0.2">
      <c r="A44" s="15" t="s">
        <v>11</v>
      </c>
      <c r="B44" s="26">
        <f>SUM(B31:B42)</f>
        <v>8345.2640126729348</v>
      </c>
      <c r="C44" s="27">
        <v>100</v>
      </c>
      <c r="D44" s="26">
        <f>SUM(D31:D42)</f>
        <v>3006.4227438514786</v>
      </c>
      <c r="E44" s="27">
        <v>100</v>
      </c>
      <c r="F44" s="26">
        <f>SUM(F31:F42)</f>
        <v>21157.640822082754</v>
      </c>
      <c r="G44" s="27">
        <v>100</v>
      </c>
      <c r="H44" s="6"/>
    </row>
    <row r="46" spans="1:8" ht="12" customHeight="1" x14ac:dyDescent="0.2">
      <c r="A46" s="28" t="s">
        <v>26</v>
      </c>
    </row>
    <row r="47" spans="1:8" x14ac:dyDescent="0.2">
      <c r="A47" s="20" t="s">
        <v>34</v>
      </c>
      <c r="B47" s="6"/>
      <c r="C47" s="6"/>
      <c r="D47" s="6"/>
      <c r="E47" s="6"/>
      <c r="F47" s="6"/>
      <c r="G47" s="6"/>
      <c r="H47" s="6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Scheduled</vt:lpstr>
      <vt:lpstr>Charter</vt:lpstr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Pippa Rooke</cp:lastModifiedBy>
  <cp:lastPrinted>2018-02-20T10:05:38Z</cp:lastPrinted>
  <dcterms:created xsi:type="dcterms:W3CDTF">2001-07-09T11:14:39Z</dcterms:created>
  <dcterms:modified xsi:type="dcterms:W3CDTF">2023-09-01T10:58:08Z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2023-05-04T15:14:25Z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ContentBits">
    <vt:lpwstr>0</vt:lpwstr>
  </property>
</Properties>
</file>