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napback\2025Snapback\CAPI\Report25\Final\"/>
    </mc:Choice>
  </mc:AlternateContent>
  <xr:revisionPtr revIDLastSave="0" documentId="13_ncr:1_{D445FCD4-779A-4EF1-B44E-83D4F28741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cheduled" sheetId="1" r:id="rId1"/>
    <sheet name="Charter" sheetId="2" r:id="rId2"/>
    <sheet name="ALL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" l="1"/>
  <c r="J9" i="4"/>
  <c r="J10" i="4"/>
  <c r="J11" i="4"/>
  <c r="J12" i="4"/>
  <c r="J13" i="4"/>
  <c r="J14" i="4"/>
  <c r="J15" i="4"/>
  <c r="J16" i="4"/>
  <c r="J18" i="4"/>
  <c r="J7" i="4"/>
  <c r="H8" i="4"/>
  <c r="H9" i="4"/>
  <c r="H10" i="4"/>
  <c r="H11" i="4"/>
  <c r="H12" i="4"/>
  <c r="H13" i="4"/>
  <c r="H14" i="4"/>
  <c r="H15" i="4"/>
  <c r="H16" i="4"/>
  <c r="H18" i="4"/>
  <c r="H7" i="4"/>
  <c r="F8" i="4"/>
  <c r="F9" i="4"/>
  <c r="F10" i="4"/>
  <c r="F11" i="4"/>
  <c r="F12" i="4"/>
  <c r="F13" i="4"/>
  <c r="F14" i="4"/>
  <c r="F15" i="4"/>
  <c r="F16" i="4"/>
  <c r="F18" i="4"/>
  <c r="F7" i="4"/>
  <c r="D8" i="4"/>
  <c r="D9" i="4"/>
  <c r="D10" i="4"/>
  <c r="D11" i="4"/>
  <c r="D12" i="4"/>
  <c r="D13" i="4"/>
  <c r="D14" i="4"/>
  <c r="D15" i="4"/>
  <c r="D16" i="4"/>
  <c r="D18" i="4"/>
  <c r="D7" i="4"/>
  <c r="B8" i="4"/>
  <c r="B9" i="4"/>
  <c r="B10" i="4"/>
  <c r="B11" i="4"/>
  <c r="B12" i="4"/>
  <c r="B13" i="4"/>
  <c r="B14" i="4"/>
  <c r="B15" i="4"/>
  <c r="B16" i="4"/>
  <c r="B18" i="4"/>
  <c r="B7" i="4"/>
  <c r="F42" i="4"/>
  <c r="F41" i="4"/>
  <c r="F40" i="4"/>
  <c r="F39" i="4"/>
  <c r="F38" i="4"/>
  <c r="F37" i="4"/>
  <c r="F36" i="4"/>
  <c r="F35" i="4"/>
  <c r="F34" i="4"/>
  <c r="F33" i="4"/>
  <c r="F32" i="4"/>
  <c r="F31" i="4"/>
  <c r="D42" i="4"/>
  <c r="D41" i="4"/>
  <c r="D40" i="4"/>
  <c r="D39" i="4"/>
  <c r="D38" i="4"/>
  <c r="D37" i="4"/>
  <c r="D36" i="4"/>
  <c r="D35" i="4"/>
  <c r="D34" i="4"/>
  <c r="D33" i="4"/>
  <c r="D32" i="4"/>
  <c r="D31" i="4"/>
  <c r="B42" i="4"/>
  <c r="B41" i="4"/>
  <c r="B40" i="4"/>
  <c r="B39" i="4"/>
  <c r="B38" i="4"/>
  <c r="B37" i="4"/>
  <c r="B36" i="4"/>
  <c r="B35" i="4"/>
  <c r="B34" i="4"/>
  <c r="B33" i="4"/>
  <c r="B32" i="4"/>
  <c r="B31" i="4"/>
  <c r="F44" i="2"/>
  <c r="G39" i="2" s="1"/>
  <c r="D44" i="2"/>
  <c r="E38" i="2" s="1"/>
  <c r="E35" i="2"/>
  <c r="B44" i="2"/>
  <c r="C34" i="2" s="1"/>
  <c r="J20" i="2"/>
  <c r="K18" i="2" s="1"/>
  <c r="H20" i="2"/>
  <c r="I9" i="2" s="1"/>
  <c r="F20" i="2"/>
  <c r="D20" i="2"/>
  <c r="E10" i="2" s="1"/>
  <c r="B20" i="2"/>
  <c r="C10" i="2" s="1"/>
  <c r="F44" i="1"/>
  <c r="G32" i="1" s="1"/>
  <c r="B44" i="1"/>
  <c r="C34" i="1" s="1"/>
  <c r="D44" i="1"/>
  <c r="E40" i="1" s="1"/>
  <c r="F20" i="1"/>
  <c r="G11" i="1" s="1"/>
  <c r="B20" i="1"/>
  <c r="C13" i="1" s="1"/>
  <c r="D20" i="1"/>
  <c r="E9" i="1" s="1"/>
  <c r="H20" i="1"/>
  <c r="I12" i="1" s="1"/>
  <c r="J20" i="1"/>
  <c r="K13" i="1" s="1"/>
  <c r="E42" i="2"/>
  <c r="E36" i="2"/>
  <c r="E31" i="2"/>
  <c r="E33" i="2"/>
  <c r="I10" i="1"/>
  <c r="E37" i="2"/>
  <c r="E39" i="2"/>
  <c r="I7" i="1"/>
  <c r="I14" i="1"/>
  <c r="I15" i="1"/>
  <c r="I9" i="1"/>
  <c r="E7" i="1"/>
  <c r="E12" i="1"/>
  <c r="E13" i="1"/>
  <c r="G42" i="1"/>
  <c r="K9" i="2" l="1"/>
  <c r="C32" i="2"/>
  <c r="C35" i="2"/>
  <c r="C39" i="2"/>
  <c r="C36" i="2"/>
  <c r="E40" i="2"/>
  <c r="E32" i="2"/>
  <c r="G40" i="2"/>
  <c r="G33" i="2"/>
  <c r="G34" i="2"/>
  <c r="G36" i="2"/>
  <c r="G35" i="2"/>
  <c r="G38" i="2"/>
  <c r="G31" i="2"/>
  <c r="G32" i="2"/>
  <c r="G42" i="2"/>
  <c r="C9" i="2"/>
  <c r="C16" i="2"/>
  <c r="C7" i="2"/>
  <c r="C13" i="2"/>
  <c r="C14" i="2"/>
  <c r="K12" i="2"/>
  <c r="K8" i="2"/>
  <c r="K14" i="2"/>
  <c r="K11" i="2"/>
  <c r="K15" i="2"/>
  <c r="K7" i="2"/>
  <c r="K16" i="2"/>
  <c r="K13" i="2"/>
  <c r="K10" i="2"/>
  <c r="G37" i="2"/>
  <c r="I8" i="2"/>
  <c r="I10" i="2"/>
  <c r="I11" i="2"/>
  <c r="I13" i="2"/>
  <c r="I12" i="2"/>
  <c r="I15" i="2"/>
  <c r="I7" i="2"/>
  <c r="I16" i="2"/>
  <c r="I14" i="2"/>
  <c r="I18" i="2"/>
  <c r="E16" i="2"/>
  <c r="E8" i="2"/>
  <c r="E18" i="2"/>
  <c r="E9" i="2"/>
  <c r="E7" i="2"/>
  <c r="E13" i="2"/>
  <c r="E14" i="2"/>
  <c r="E12" i="2"/>
  <c r="E11" i="2"/>
  <c r="E15" i="2"/>
  <c r="C11" i="2"/>
  <c r="C12" i="2"/>
  <c r="C15" i="2"/>
  <c r="C18" i="2"/>
  <c r="C8" i="2"/>
  <c r="E34" i="2"/>
  <c r="C31" i="2"/>
  <c r="C38" i="2"/>
  <c r="C40" i="2"/>
  <c r="C37" i="2"/>
  <c r="C33" i="2"/>
  <c r="C42" i="2"/>
  <c r="J20" i="4"/>
  <c r="K13" i="4" s="1"/>
  <c r="K14" i="1"/>
  <c r="I8" i="1"/>
  <c r="C32" i="1"/>
  <c r="C40" i="1"/>
  <c r="C39" i="1"/>
  <c r="C31" i="1"/>
  <c r="C37" i="1"/>
  <c r="C33" i="1"/>
  <c r="B44" i="4"/>
  <c r="C32" i="4" s="1"/>
  <c r="C37" i="4"/>
  <c r="G33" i="1"/>
  <c r="F44" i="4"/>
  <c r="G32" i="4" s="1"/>
  <c r="G13" i="4"/>
  <c r="G10" i="4"/>
  <c r="G12" i="4"/>
  <c r="G9" i="4"/>
  <c r="F20" i="4"/>
  <c r="E16" i="1"/>
  <c r="E8" i="1"/>
  <c r="E10" i="1"/>
  <c r="E11" i="1"/>
  <c r="C14" i="1"/>
  <c r="B20" i="4"/>
  <c r="C18" i="4" s="1"/>
  <c r="C15" i="1"/>
  <c r="K8" i="1"/>
  <c r="K18" i="1"/>
  <c r="K12" i="1"/>
  <c r="K9" i="1"/>
  <c r="K15" i="1"/>
  <c r="K16" i="1"/>
  <c r="K11" i="1"/>
  <c r="K7" i="1"/>
  <c r="K10" i="1"/>
  <c r="G34" i="1"/>
  <c r="G37" i="1"/>
  <c r="G31" i="1"/>
  <c r="G40" i="1"/>
  <c r="G39" i="1"/>
  <c r="G36" i="1"/>
  <c r="G35" i="1"/>
  <c r="G38" i="1"/>
  <c r="H20" i="4"/>
  <c r="I13" i="1"/>
  <c r="I11" i="1"/>
  <c r="I16" i="1"/>
  <c r="I18" i="1"/>
  <c r="G16" i="4"/>
  <c r="G7" i="4"/>
  <c r="G15" i="4"/>
  <c r="G8" i="4"/>
  <c r="G11" i="4"/>
  <c r="G18" i="4"/>
  <c r="G14" i="4"/>
  <c r="G7" i="1"/>
  <c r="G16" i="1"/>
  <c r="G14" i="1"/>
  <c r="G10" i="1"/>
  <c r="G18" i="1"/>
  <c r="G15" i="1"/>
  <c r="G12" i="1"/>
  <c r="G8" i="1"/>
  <c r="G9" i="1"/>
  <c r="G13" i="1"/>
  <c r="E14" i="1"/>
  <c r="D20" i="4"/>
  <c r="E18" i="1"/>
  <c r="E15" i="1"/>
  <c r="C16" i="1"/>
  <c r="C11" i="1"/>
  <c r="C9" i="1"/>
  <c r="C12" i="1"/>
  <c r="C18" i="1"/>
  <c r="C10" i="1"/>
  <c r="C7" i="1"/>
  <c r="C8" i="1"/>
  <c r="E33" i="1"/>
  <c r="D44" i="4"/>
  <c r="E31" i="1"/>
  <c r="E39" i="1"/>
  <c r="E38" i="1"/>
  <c r="E42" i="1"/>
  <c r="E32" i="1"/>
  <c r="E36" i="1"/>
  <c r="E37" i="1"/>
  <c r="E35" i="1"/>
  <c r="E34" i="1"/>
  <c r="C34" i="4"/>
  <c r="C31" i="4"/>
  <c r="C35" i="1"/>
  <c r="C36" i="1"/>
  <c r="C38" i="1"/>
  <c r="C42" i="1"/>
  <c r="C35" i="4" l="1"/>
  <c r="C42" i="4"/>
  <c r="C40" i="4"/>
  <c r="C38" i="4"/>
  <c r="C33" i="4"/>
  <c r="C39" i="4"/>
  <c r="K8" i="4"/>
  <c r="K18" i="4"/>
  <c r="K11" i="4"/>
  <c r="K15" i="4"/>
  <c r="K7" i="4"/>
  <c r="K14" i="4"/>
  <c r="K12" i="4"/>
  <c r="K16" i="4"/>
  <c r="K10" i="4"/>
  <c r="K9" i="4"/>
  <c r="C13" i="4"/>
  <c r="C8" i="4"/>
  <c r="C7" i="4"/>
  <c r="C14" i="4"/>
  <c r="C10" i="4"/>
  <c r="C36" i="4"/>
  <c r="G36" i="4"/>
  <c r="G34" i="4"/>
  <c r="G38" i="4"/>
  <c r="G33" i="4"/>
  <c r="G39" i="4"/>
  <c r="G35" i="4"/>
  <c r="G40" i="4"/>
  <c r="G31" i="4"/>
  <c r="G37" i="4"/>
  <c r="G42" i="4"/>
  <c r="C12" i="4"/>
  <c r="C11" i="4"/>
  <c r="C15" i="4"/>
  <c r="C9" i="4"/>
  <c r="C16" i="4"/>
  <c r="I18" i="4"/>
  <c r="I15" i="4"/>
  <c r="I10" i="4"/>
  <c r="I16" i="4"/>
  <c r="I8" i="4"/>
  <c r="I7" i="4"/>
  <c r="I13" i="4"/>
  <c r="I14" i="4"/>
  <c r="I9" i="4"/>
  <c r="I11" i="4"/>
  <c r="I12" i="4"/>
  <c r="E7" i="4"/>
  <c r="E18" i="4"/>
  <c r="E8" i="4"/>
  <c r="E11" i="4"/>
  <c r="E15" i="4"/>
  <c r="E10" i="4"/>
  <c r="E9" i="4"/>
  <c r="E13" i="4"/>
  <c r="E14" i="4"/>
  <c r="E12" i="4"/>
  <c r="E16" i="4"/>
  <c r="E37" i="4"/>
  <c r="E40" i="4"/>
  <c r="E33" i="4"/>
  <c r="E42" i="4"/>
  <c r="E39" i="4"/>
  <c r="E38" i="4"/>
  <c r="E31" i="4"/>
  <c r="E36" i="4"/>
  <c r="E34" i="4"/>
  <c r="E35" i="4"/>
  <c r="E32" i="4"/>
</calcChain>
</file>

<file path=xl/sharedStrings.xml><?xml version="1.0" encoding="utf-8"?>
<sst xmlns="http://schemas.openxmlformats.org/spreadsheetml/2006/main" count="168" uniqueCount="32">
  <si>
    <t>Gatwick</t>
  </si>
  <si>
    <t>Heathrow</t>
  </si>
  <si>
    <t>Luton</t>
  </si>
  <si>
    <t>Stansted</t>
  </si>
  <si>
    <t>East Midlands</t>
  </si>
  <si>
    <t>North West</t>
  </si>
  <si>
    <t>Scotland</t>
  </si>
  <si>
    <t>South East</t>
  </si>
  <si>
    <t>South West</t>
  </si>
  <si>
    <t>Wales</t>
  </si>
  <si>
    <t>West Midlands</t>
  </si>
  <si>
    <t>Total</t>
  </si>
  <si>
    <t xml:space="preserve">000's </t>
  </si>
  <si>
    <t>%</t>
  </si>
  <si>
    <t>Region</t>
  </si>
  <si>
    <t>Manchester</t>
  </si>
  <si>
    <t>East of England</t>
  </si>
  <si>
    <t>North East</t>
  </si>
  <si>
    <t>Table 4.1a</t>
  </si>
  <si>
    <t>Table 4.1b</t>
  </si>
  <si>
    <t>Birmingham</t>
  </si>
  <si>
    <t>Table 4.2a</t>
  </si>
  <si>
    <t>Table 4.2b</t>
  </si>
  <si>
    <t>Table 4.3a</t>
  </si>
  <si>
    <t>Table 4.3b</t>
  </si>
  <si>
    <t>Yorkshire and the Humber</t>
  </si>
  <si>
    <r>
      <t>Note: Excludes</t>
    </r>
    <r>
      <rPr>
        <sz val="8"/>
        <rFont val="Arial"/>
        <family val="2"/>
      </rPr>
      <t xml:space="preserve"> interviews where passengers may not have answered all relevant core questions</t>
    </r>
  </si>
  <si>
    <t>London City</t>
  </si>
  <si>
    <t>Origin/destination of terminating scheduled passengers at the 2025 survey airports.</t>
  </si>
  <si>
    <t>Origin/destination of terminating charter passengers at the 2025 survey airports.</t>
  </si>
  <si>
    <t>Origin/destination of terminating passengers at the 2025 survey airports.</t>
  </si>
  <si>
    <t>Other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</si>
</sst>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,000"/>
    <numFmt numFmtId="165" formatCode="#,##0\ \ \ "/>
    <numFmt numFmtId="166" formatCode="0.0\ \ \ \ \ \ "/>
  </numFmts>
  <fonts count="4" x14ac:knownFonts="1"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Continuous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Continuous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8" xfId="0" applyBorder="1"/>
    <xf numFmtId="1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0" fillId="0" borderId="11" xfId="0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165" fontId="0" fillId="0" borderId="2" xfId="0" applyNumberFormat="1" applyBorder="1"/>
    <xf numFmtId="166" fontId="0" fillId="0" borderId="8" xfId="0" applyNumberFormat="1" applyBorder="1"/>
    <xf numFmtId="165" fontId="0" fillId="0" borderId="5" xfId="0" applyNumberFormat="1" applyBorder="1"/>
    <xf numFmtId="165" fontId="0" fillId="0" borderId="10" xfId="0" applyNumberFormat="1" applyBorder="1"/>
    <xf numFmtId="166" fontId="0" fillId="0" borderId="12" xfId="0" applyNumberFormat="1" applyBorder="1"/>
    <xf numFmtId="3" fontId="0" fillId="0" borderId="5" xfId="0" applyNumberFormat="1" applyBorder="1" applyAlignment="1">
      <alignment horizontal="right" indent="1"/>
    </xf>
    <xf numFmtId="0" fontId="0" fillId="0" borderId="1" xfId="0" applyBorder="1" applyAlignment="1">
      <alignment horizontal="centerContinuous"/>
    </xf>
    <xf numFmtId="0" fontId="0" fillId="0" borderId="3" xfId="0" applyBorder="1" applyAlignment="1">
      <alignment horizontal="center"/>
    </xf>
    <xf numFmtId="3" fontId="0" fillId="0" borderId="0" xfId="0" applyNumberFormat="1" applyAlignment="1">
      <alignment horizontal="right" indent="1"/>
    </xf>
    <xf numFmtId="166" fontId="0" fillId="0" borderId="2" xfId="0" applyNumberFormat="1" applyBorder="1"/>
    <xf numFmtId="166" fontId="0" fillId="0" borderId="10" xfId="0" applyNumberFormat="1" applyBorder="1"/>
    <xf numFmtId="0" fontId="0" fillId="0" borderId="2" xfId="0" applyBorder="1" applyAlignment="1">
      <alignment horizontal="center"/>
    </xf>
    <xf numFmtId="3" fontId="0" fillId="0" borderId="0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21" zoomScaleNormal="100" workbookViewId="0">
      <selection activeCell="I34" sqref="I34"/>
    </sheetView>
  </sheetViews>
  <sheetFormatPr defaultColWidth="9.33203125" defaultRowHeight="10" x14ac:dyDescent="0.2"/>
  <cols>
    <col min="1" max="1" width="22.33203125" customWidth="1"/>
    <col min="2" max="8" width="10.109375" style="5" customWidth="1"/>
    <col min="9" max="13" width="10.109375" customWidth="1"/>
  </cols>
  <sheetData>
    <row r="1" spans="1:11" ht="10.5" x14ac:dyDescent="0.25">
      <c r="A1" s="4" t="s">
        <v>18</v>
      </c>
    </row>
    <row r="2" spans="1:11" s="6" customFormat="1" x14ac:dyDescent="0.2">
      <c r="A2" s="6" t="s">
        <v>28</v>
      </c>
      <c r="B2" s="7"/>
      <c r="C2" s="7"/>
      <c r="D2" s="7"/>
      <c r="E2" s="7"/>
      <c r="F2" s="7"/>
      <c r="G2" s="7"/>
      <c r="H2" s="7"/>
    </row>
    <row r="4" spans="1:11" x14ac:dyDescent="0.2">
      <c r="A4" s="1" t="s">
        <v>14</v>
      </c>
      <c r="B4" s="8" t="s">
        <v>0</v>
      </c>
      <c r="C4" s="11"/>
      <c r="D4" s="8" t="s">
        <v>1</v>
      </c>
      <c r="E4" s="11"/>
      <c r="F4" s="8" t="s">
        <v>27</v>
      </c>
      <c r="G4" s="11"/>
      <c r="H4" s="8" t="s">
        <v>2</v>
      </c>
      <c r="I4" s="11"/>
      <c r="J4" s="8" t="s">
        <v>3</v>
      </c>
      <c r="K4" s="28"/>
    </row>
    <row r="5" spans="1:11" x14ac:dyDescent="0.2">
      <c r="A5" s="3"/>
      <c r="B5" s="10" t="s">
        <v>12</v>
      </c>
      <c r="C5" s="13" t="s">
        <v>13</v>
      </c>
      <c r="D5" s="10" t="s">
        <v>12</v>
      </c>
      <c r="E5" s="13" t="s">
        <v>13</v>
      </c>
      <c r="F5" s="10" t="s">
        <v>12</v>
      </c>
      <c r="G5" s="13" t="s">
        <v>13</v>
      </c>
      <c r="H5" s="10" t="s">
        <v>12</v>
      </c>
      <c r="I5" s="13" t="s">
        <v>13</v>
      </c>
      <c r="J5" s="10" t="s">
        <v>12</v>
      </c>
      <c r="K5" s="29" t="s">
        <v>13</v>
      </c>
    </row>
    <row r="6" spans="1:11" x14ac:dyDescent="0.2">
      <c r="A6" s="1"/>
      <c r="B6" s="9"/>
      <c r="C6" s="12"/>
      <c r="D6" s="9"/>
      <c r="E6" s="12"/>
      <c r="F6" s="17"/>
      <c r="G6" s="15"/>
      <c r="H6" s="9"/>
      <c r="I6" s="15"/>
      <c r="J6" s="17"/>
      <c r="K6" s="2"/>
    </row>
    <row r="7" spans="1:11" x14ac:dyDescent="0.2">
      <c r="A7" s="2" t="s">
        <v>4</v>
      </c>
      <c r="B7" s="30">
        <v>669.43241940631799</v>
      </c>
      <c r="C7" s="23">
        <f t="shared" ref="C7:C16" si="0">B7/B$20*100</f>
        <v>1.7400630190982334</v>
      </c>
      <c r="D7" s="30">
        <v>2039.28918736116</v>
      </c>
      <c r="E7" s="23">
        <f t="shared" ref="E7:E16" si="1">D7/D$20*100</f>
        <v>3.2631537034920521</v>
      </c>
      <c r="F7" s="30">
        <v>44.657826835213797</v>
      </c>
      <c r="G7" s="23">
        <f t="shared" ref="G7:G16" si="2">F7/F$20*100</f>
        <v>1.2139004829812783</v>
      </c>
      <c r="H7" s="30">
        <v>1312.71821670745</v>
      </c>
      <c r="I7" s="23">
        <f t="shared" ref="I7:I16" si="3">H7/H$20*100</f>
        <v>7.846355953164899</v>
      </c>
      <c r="J7" s="30">
        <v>1269.41747010259</v>
      </c>
      <c r="K7" s="31">
        <f>J7/J$20*100</f>
        <v>4.497882727699392</v>
      </c>
    </row>
    <row r="8" spans="1:11" x14ac:dyDescent="0.2">
      <c r="A8" s="2" t="s">
        <v>16</v>
      </c>
      <c r="B8" s="30">
        <v>2507.2751384457702</v>
      </c>
      <c r="C8" s="23">
        <f t="shared" si="0"/>
        <v>6.5171877259589923</v>
      </c>
      <c r="D8" s="30">
        <v>5151.9106039133103</v>
      </c>
      <c r="E8" s="23">
        <f t="shared" si="1"/>
        <v>8.2437921366972677</v>
      </c>
      <c r="F8" s="30">
        <v>265.50040994221803</v>
      </c>
      <c r="G8" s="23">
        <f t="shared" si="2"/>
        <v>7.2169001203267555</v>
      </c>
      <c r="H8" s="30">
        <v>5668.8140880092096</v>
      </c>
      <c r="I8" s="23">
        <f t="shared" si="3"/>
        <v>33.883534638834632</v>
      </c>
      <c r="J8" s="30">
        <v>9909.8199760225107</v>
      </c>
      <c r="K8" s="31">
        <f t="shared" ref="K8:K16" si="4">J8/J$20*100</f>
        <v>35.113120115764438</v>
      </c>
    </row>
    <row r="9" spans="1:11" x14ac:dyDescent="0.2">
      <c r="A9" s="2" t="s">
        <v>17</v>
      </c>
      <c r="B9" s="30">
        <v>127.824752259045</v>
      </c>
      <c r="C9" s="23">
        <f t="shared" si="0"/>
        <v>0.33225627842854122</v>
      </c>
      <c r="D9" s="30">
        <v>215.39484662431499</v>
      </c>
      <c r="E9" s="23">
        <f t="shared" si="1"/>
        <v>0.34466249114219311</v>
      </c>
      <c r="F9" s="30">
        <v>7.6212002820386102</v>
      </c>
      <c r="G9" s="23">
        <f t="shared" si="2"/>
        <v>0.20716141735694096</v>
      </c>
      <c r="H9" s="30">
        <v>16.880157600818102</v>
      </c>
      <c r="I9" s="23">
        <f t="shared" si="3"/>
        <v>0.10089577747595005</v>
      </c>
      <c r="J9" s="30">
        <v>54.083611840278898</v>
      </c>
      <c r="K9" s="31">
        <f t="shared" si="4"/>
        <v>0.19163257894058228</v>
      </c>
    </row>
    <row r="10" spans="1:11" x14ac:dyDescent="0.2">
      <c r="A10" s="2" t="s">
        <v>5</v>
      </c>
      <c r="B10" s="30">
        <v>320.29328951616998</v>
      </c>
      <c r="C10" s="23">
        <f t="shared" si="0"/>
        <v>0.83254185515346923</v>
      </c>
      <c r="D10" s="30">
        <v>590.52894778276504</v>
      </c>
      <c r="E10" s="23">
        <f t="shared" si="1"/>
        <v>0.94493058410715891</v>
      </c>
      <c r="F10" s="30">
        <v>44.475568476402501</v>
      </c>
      <c r="G10" s="23">
        <f>F10/F$20*100</f>
        <v>1.2089462896076331</v>
      </c>
      <c r="H10" s="30">
        <v>117.929298752798</v>
      </c>
      <c r="I10" s="23">
        <f t="shared" si="3"/>
        <v>0.70488490488266964</v>
      </c>
      <c r="J10" s="30">
        <v>121.61476961151</v>
      </c>
      <c r="K10" s="31">
        <f t="shared" si="4"/>
        <v>0.43091337920892514</v>
      </c>
    </row>
    <row r="11" spans="1:11" x14ac:dyDescent="0.2">
      <c r="A11" s="2" t="s">
        <v>6</v>
      </c>
      <c r="B11" s="30">
        <v>183.599264279534</v>
      </c>
      <c r="C11" s="23">
        <f t="shared" si="0"/>
        <v>0.47723157834182001</v>
      </c>
      <c r="D11" s="30">
        <v>311.71938003327398</v>
      </c>
      <c r="E11" s="23">
        <f t="shared" si="1"/>
        <v>0.49879548997269274</v>
      </c>
      <c r="F11" s="30">
        <v>20.6500223042542</v>
      </c>
      <c r="G11" s="23">
        <f t="shared" si="2"/>
        <v>0.5613141933933592</v>
      </c>
      <c r="H11" s="30">
        <v>27.0497322110425</v>
      </c>
      <c r="I11" s="23">
        <f t="shared" si="3"/>
        <v>0.16168117777627328</v>
      </c>
      <c r="J11" s="30">
        <v>46.883543658965202</v>
      </c>
      <c r="K11" s="31">
        <f t="shared" si="4"/>
        <v>0.16612082802039713</v>
      </c>
    </row>
    <row r="12" spans="1:11" x14ac:dyDescent="0.2">
      <c r="A12" s="2" t="s">
        <v>7</v>
      </c>
      <c r="B12" s="30">
        <v>31186.6288356431</v>
      </c>
      <c r="C12" s="23">
        <f t="shared" si="0"/>
        <v>81.063745875007427</v>
      </c>
      <c r="D12" s="30">
        <v>45200.030148719801</v>
      </c>
      <c r="E12" s="23">
        <f t="shared" si="1"/>
        <v>72.326498219021829</v>
      </c>
      <c r="F12" s="30">
        <v>3184.77524662937</v>
      </c>
      <c r="G12" s="23">
        <f t="shared" si="2"/>
        <v>86.569376166369466</v>
      </c>
      <c r="H12" s="30">
        <v>8106.2872842121096</v>
      </c>
      <c r="I12" s="23">
        <f t="shared" si="3"/>
        <v>48.452756030213195</v>
      </c>
      <c r="J12" s="30">
        <v>15423.138665624099</v>
      </c>
      <c r="K12" s="31">
        <f t="shared" si="4"/>
        <v>54.648270285280475</v>
      </c>
    </row>
    <row r="13" spans="1:11" x14ac:dyDescent="0.2">
      <c r="A13" s="2" t="s">
        <v>8</v>
      </c>
      <c r="B13" s="30">
        <v>1967.6459729107</v>
      </c>
      <c r="C13" s="23">
        <f t="shared" si="0"/>
        <v>5.1145237261975955</v>
      </c>
      <c r="D13" s="30">
        <v>4579.84104193445</v>
      </c>
      <c r="E13" s="23">
        <f t="shared" si="1"/>
        <v>7.3283992040048869</v>
      </c>
      <c r="F13" s="30">
        <v>39.114979447338698</v>
      </c>
      <c r="G13" s="23">
        <f t="shared" si="2"/>
        <v>1.0632333861236334</v>
      </c>
      <c r="H13" s="30">
        <v>508.85233345225902</v>
      </c>
      <c r="I13" s="23">
        <f t="shared" si="3"/>
        <v>3.0415031078636847</v>
      </c>
      <c r="J13" s="30">
        <v>430.84851345559798</v>
      </c>
      <c r="K13" s="31">
        <f t="shared" si="4"/>
        <v>1.5266105379582324</v>
      </c>
    </row>
    <row r="14" spans="1:11" x14ac:dyDescent="0.2">
      <c r="A14" s="2" t="s">
        <v>9</v>
      </c>
      <c r="B14" s="30">
        <v>393.00872516377802</v>
      </c>
      <c r="C14" s="23">
        <f t="shared" si="0"/>
        <v>1.0215518833804142</v>
      </c>
      <c r="D14" s="30">
        <v>1388.4813978601701</v>
      </c>
      <c r="E14" s="23">
        <f t="shared" si="1"/>
        <v>2.2217683709293463</v>
      </c>
      <c r="F14" s="30">
        <v>9.3075296460161194</v>
      </c>
      <c r="G14" s="23">
        <f t="shared" si="2"/>
        <v>0.25299965388715367</v>
      </c>
      <c r="H14" s="30">
        <v>84.701211400305993</v>
      </c>
      <c r="I14" s="23">
        <f t="shared" si="3"/>
        <v>0.50627457275484755</v>
      </c>
      <c r="J14" s="30">
        <v>160.05394707376399</v>
      </c>
      <c r="K14" s="31">
        <f t="shared" si="4"/>
        <v>0.56711357847077337</v>
      </c>
    </row>
    <row r="15" spans="1:11" x14ac:dyDescent="0.2">
      <c r="A15" s="2" t="s">
        <v>10</v>
      </c>
      <c r="B15" s="30">
        <v>618.17306739266905</v>
      </c>
      <c r="C15" s="23">
        <f t="shared" si="0"/>
        <v>1.6068240240388207</v>
      </c>
      <c r="D15" s="30">
        <v>2186.78172009024</v>
      </c>
      <c r="E15" s="23">
        <f t="shared" si="1"/>
        <v>3.4991628028366675</v>
      </c>
      <c r="F15" s="30">
        <v>24.585595319531599</v>
      </c>
      <c r="G15" s="23">
        <f t="shared" si="2"/>
        <v>0.66829194673728654</v>
      </c>
      <c r="H15" s="30">
        <v>649.98031478743906</v>
      </c>
      <c r="I15" s="23">
        <f t="shared" si="3"/>
        <v>3.8850507652465902</v>
      </c>
      <c r="J15" s="30">
        <v>492.27158595164002</v>
      </c>
      <c r="K15" s="31">
        <f t="shared" si="4"/>
        <v>1.7442487723208395</v>
      </c>
    </row>
    <row r="16" spans="1:11" x14ac:dyDescent="0.2">
      <c r="A16" s="2" t="s">
        <v>25</v>
      </c>
      <c r="B16" s="30">
        <v>483.29986471071697</v>
      </c>
      <c r="C16" s="23">
        <f t="shared" si="0"/>
        <v>1.2562466312344251</v>
      </c>
      <c r="D16" s="30">
        <v>823.18556269906196</v>
      </c>
      <c r="E16" s="23">
        <f t="shared" si="1"/>
        <v>1.3172143677467103</v>
      </c>
      <c r="F16" s="30">
        <v>37.045960008079803</v>
      </c>
      <c r="G16" s="23">
        <f t="shared" si="2"/>
        <v>1.0069927699852415</v>
      </c>
      <c r="H16" s="30">
        <v>237.07878149578599</v>
      </c>
      <c r="I16" s="23">
        <f t="shared" si="3"/>
        <v>1.4170630717872505</v>
      </c>
      <c r="J16" s="30">
        <v>314.423882494113</v>
      </c>
      <c r="K16" s="31">
        <f t="shared" si="4"/>
        <v>1.1140871963359382</v>
      </c>
    </row>
    <row r="17" spans="1:11" x14ac:dyDescent="0.2">
      <c r="A17" s="2"/>
      <c r="B17" s="30"/>
      <c r="C17" s="23"/>
      <c r="D17" s="27"/>
      <c r="E17" s="23"/>
      <c r="F17" s="30"/>
      <c r="G17" s="23"/>
      <c r="H17" s="30"/>
      <c r="I17" s="23"/>
      <c r="J17" s="30"/>
      <c r="K17" s="31"/>
    </row>
    <row r="18" spans="1:11" x14ac:dyDescent="0.2">
      <c r="A18" s="2" t="s">
        <v>31</v>
      </c>
      <c r="B18" s="27">
        <v>14.552857993926601</v>
      </c>
      <c r="C18" s="23">
        <f>B18/B$20*100</f>
        <v>3.7827403160243168E-2</v>
      </c>
      <c r="D18" s="27">
        <v>7.2634959740456999</v>
      </c>
      <c r="E18" s="23">
        <f>D18/D$20*100</f>
        <v>1.162263004918743E-2</v>
      </c>
      <c r="F18" s="30">
        <v>1.1361666666666701</v>
      </c>
      <c r="G18" s="23">
        <f>F18/F$20*100</f>
        <v>3.0883573231252088E-2</v>
      </c>
      <c r="H18" s="30">
        <v>0</v>
      </c>
      <c r="I18" s="23">
        <f>H18/H$20*100</f>
        <v>0</v>
      </c>
      <c r="J18" s="30">
        <v>0</v>
      </c>
      <c r="K18" s="31">
        <f>J18/J$20*100</f>
        <v>0</v>
      </c>
    </row>
    <row r="19" spans="1:11" x14ac:dyDescent="0.2">
      <c r="A19" s="2"/>
      <c r="B19" s="24"/>
      <c r="C19" s="23"/>
      <c r="D19" s="24"/>
      <c r="E19" s="23"/>
      <c r="F19" s="24"/>
      <c r="G19" s="23"/>
      <c r="H19" s="24"/>
      <c r="I19" s="23"/>
      <c r="J19" s="24"/>
      <c r="K19" s="31"/>
    </row>
    <row r="20" spans="1:11" x14ac:dyDescent="0.2">
      <c r="A20" s="14" t="s">
        <v>11</v>
      </c>
      <c r="B20" s="25">
        <f>SUM(B7:B18)</f>
        <v>38471.734187721733</v>
      </c>
      <c r="C20" s="26">
        <v>100</v>
      </c>
      <c r="D20" s="25">
        <f>SUM(D7:D18)</f>
        <v>62494.426332992596</v>
      </c>
      <c r="E20" s="26">
        <v>100</v>
      </c>
      <c r="F20" s="25">
        <f>SUM(F7:F18)</f>
        <v>3678.8705055571299</v>
      </c>
      <c r="G20" s="26">
        <v>100</v>
      </c>
      <c r="H20" s="25">
        <f>SUM(H7:H18)</f>
        <v>16730.291418629218</v>
      </c>
      <c r="I20" s="26">
        <v>100</v>
      </c>
      <c r="J20" s="25">
        <f>SUM(J7:J18)</f>
        <v>28222.555965835068</v>
      </c>
      <c r="K20" s="32">
        <v>100</v>
      </c>
    </row>
    <row r="21" spans="1:11" x14ac:dyDescent="0.2">
      <c r="B21" s="18"/>
      <c r="D21" s="18"/>
      <c r="F21" s="18"/>
      <c r="H21" s="18"/>
      <c r="I21" s="5"/>
      <c r="J21" s="5"/>
      <c r="K21" s="5"/>
    </row>
    <row r="22" spans="1:11" x14ac:dyDescent="0.2">
      <c r="A22" s="19" t="s">
        <v>26</v>
      </c>
      <c r="B22" s="16"/>
      <c r="D22" s="16"/>
      <c r="F22" s="16"/>
      <c r="H22" s="16"/>
      <c r="I22" s="5"/>
      <c r="J22" s="5"/>
      <c r="K22" s="5"/>
    </row>
    <row r="23" spans="1:11" x14ac:dyDescent="0.2">
      <c r="A23" s="19"/>
      <c r="B23" s="16"/>
      <c r="D23" s="16"/>
      <c r="F23" s="16"/>
      <c r="H23" s="16"/>
      <c r="I23" s="5"/>
      <c r="J23" s="5"/>
      <c r="K23" s="5"/>
    </row>
    <row r="24" spans="1:11" x14ac:dyDescent="0.2">
      <c r="D24" s="16"/>
    </row>
    <row r="25" spans="1:11" ht="10.5" x14ac:dyDescent="0.25">
      <c r="A25" s="4" t="s">
        <v>19</v>
      </c>
    </row>
    <row r="26" spans="1:11" x14ac:dyDescent="0.2">
      <c r="A26" s="6" t="s">
        <v>28</v>
      </c>
    </row>
    <row r="28" spans="1:11" x14ac:dyDescent="0.2">
      <c r="A28" s="1" t="s">
        <v>14</v>
      </c>
      <c r="B28" s="21" t="s">
        <v>20</v>
      </c>
      <c r="C28" s="11"/>
      <c r="D28" s="21" t="s">
        <v>4</v>
      </c>
      <c r="E28" s="20"/>
      <c r="F28" s="8" t="s">
        <v>15</v>
      </c>
      <c r="G28" s="28"/>
      <c r="H28"/>
    </row>
    <row r="29" spans="1:11" x14ac:dyDescent="0.2">
      <c r="A29" s="3"/>
      <c r="B29" s="10" t="s">
        <v>12</v>
      </c>
      <c r="C29" s="13" t="s">
        <v>13</v>
      </c>
      <c r="D29" s="10" t="s">
        <v>12</v>
      </c>
      <c r="E29" s="13" t="s">
        <v>13</v>
      </c>
      <c r="F29" s="10" t="s">
        <v>12</v>
      </c>
      <c r="G29" s="29" t="s">
        <v>13</v>
      </c>
      <c r="H29"/>
    </row>
    <row r="30" spans="1:11" x14ac:dyDescent="0.2">
      <c r="A30" s="1"/>
      <c r="B30" s="9"/>
      <c r="C30" s="12"/>
      <c r="D30" s="9"/>
      <c r="E30" s="12"/>
      <c r="F30" s="9"/>
      <c r="G30" s="33"/>
      <c r="H30"/>
    </row>
    <row r="31" spans="1:11" x14ac:dyDescent="0.2">
      <c r="A31" s="2" t="s">
        <v>4</v>
      </c>
      <c r="B31" s="34">
        <v>2117.1348678989202</v>
      </c>
      <c r="C31" s="23">
        <f t="shared" ref="C31:C40" si="5">B31/B$44*100</f>
        <v>17.801420889219752</v>
      </c>
      <c r="D31" s="34">
        <v>2213.4631879678</v>
      </c>
      <c r="E31" s="23">
        <f t="shared" ref="E31:E40" si="6">D31/D$44*100</f>
        <v>70.611750191599569</v>
      </c>
      <c r="F31" s="34">
        <v>1249.67827003508</v>
      </c>
      <c r="G31" s="31">
        <f t="shared" ref="G31:G40" si="7">F31/F$44*100</f>
        <v>4.3178326287429627</v>
      </c>
      <c r="H31"/>
    </row>
    <row r="32" spans="1:11" x14ac:dyDescent="0.2">
      <c r="A32" s="2" t="s">
        <v>16</v>
      </c>
      <c r="B32" s="34">
        <v>91.760687557067499</v>
      </c>
      <c r="C32" s="23">
        <f t="shared" si="5"/>
        <v>0.77154773890651174</v>
      </c>
      <c r="D32" s="34">
        <v>27.624316707887701</v>
      </c>
      <c r="E32" s="23">
        <f t="shared" si="6"/>
        <v>0.88124408898883044</v>
      </c>
      <c r="F32" s="34">
        <v>42.263591153834199</v>
      </c>
      <c r="G32" s="31">
        <f t="shared" si="7"/>
        <v>0.14602727539365398</v>
      </c>
      <c r="H32"/>
    </row>
    <row r="33" spans="1:8" x14ac:dyDescent="0.2">
      <c r="A33" s="2" t="s">
        <v>17</v>
      </c>
      <c r="B33" s="34">
        <v>21.8872585245986</v>
      </c>
      <c r="C33" s="23">
        <f t="shared" si="5"/>
        <v>0.18403376516783373</v>
      </c>
      <c r="D33" s="34">
        <v>6.2319364709469403</v>
      </c>
      <c r="E33" s="23">
        <f t="shared" si="6"/>
        <v>0.19880517719404037</v>
      </c>
      <c r="F33" s="34">
        <v>607.15292342238604</v>
      </c>
      <c r="G33" s="31">
        <f t="shared" si="7"/>
        <v>2.0978077047913013</v>
      </c>
      <c r="H33"/>
    </row>
    <row r="34" spans="1:8" x14ac:dyDescent="0.2">
      <c r="A34" s="2" t="s">
        <v>5</v>
      </c>
      <c r="B34" s="34">
        <v>85.208199463435705</v>
      </c>
      <c r="C34" s="23">
        <f t="shared" si="5"/>
        <v>0.71645271392961929</v>
      </c>
      <c r="D34" s="34">
        <v>17.213305993833899</v>
      </c>
      <c r="E34" s="23">
        <f t="shared" si="6"/>
        <v>0.54912214913503432</v>
      </c>
      <c r="F34" s="34">
        <v>17797.102133444499</v>
      </c>
      <c r="G34" s="31">
        <f t="shared" si="7"/>
        <v>61.491753622874882</v>
      </c>
      <c r="H34"/>
    </row>
    <row r="35" spans="1:8" x14ac:dyDescent="0.2">
      <c r="A35" s="2" t="s">
        <v>6</v>
      </c>
      <c r="B35" s="34">
        <v>9.3214715238974293</v>
      </c>
      <c r="C35" s="23">
        <f t="shared" si="5"/>
        <v>7.8377358202244257E-2</v>
      </c>
      <c r="D35" s="34">
        <v>0.98549880026564396</v>
      </c>
      <c r="E35" s="23">
        <f t="shared" si="6"/>
        <v>3.1438424400618968E-2</v>
      </c>
      <c r="F35" s="34">
        <v>341.42734424658602</v>
      </c>
      <c r="G35" s="31">
        <f t="shared" si="7"/>
        <v>1.1796845337573019</v>
      </c>
      <c r="H35"/>
    </row>
    <row r="36" spans="1:8" x14ac:dyDescent="0.2">
      <c r="A36" s="2" t="s">
        <v>7</v>
      </c>
      <c r="B36" s="34">
        <v>289.98051516982798</v>
      </c>
      <c r="C36" s="23">
        <f t="shared" si="5"/>
        <v>2.4382316301529716</v>
      </c>
      <c r="D36" s="34">
        <v>15.004360656932</v>
      </c>
      <c r="E36" s="23">
        <f t="shared" si="6"/>
        <v>0.47865452303485967</v>
      </c>
      <c r="F36" s="34">
        <v>138.294416398377</v>
      </c>
      <c r="G36" s="31">
        <f t="shared" si="7"/>
        <v>0.47782870024707702</v>
      </c>
      <c r="H36"/>
    </row>
    <row r="37" spans="1:8" x14ac:dyDescent="0.2">
      <c r="A37" s="2" t="s">
        <v>8</v>
      </c>
      <c r="B37" s="34">
        <v>385.36828388737098</v>
      </c>
      <c r="C37" s="23">
        <f t="shared" si="5"/>
        <v>3.2402768112942626</v>
      </c>
      <c r="D37" s="34">
        <v>5.1850159321895903</v>
      </c>
      <c r="E37" s="23">
        <f t="shared" si="6"/>
        <v>0.16540733622020429</v>
      </c>
      <c r="F37" s="34">
        <v>65.152572711100703</v>
      </c>
      <c r="G37" s="31">
        <f t="shared" si="7"/>
        <v>0.22511226372740081</v>
      </c>
      <c r="H37"/>
    </row>
    <row r="38" spans="1:8" x14ac:dyDescent="0.2">
      <c r="A38" s="2" t="s">
        <v>9</v>
      </c>
      <c r="B38" s="34">
        <v>194.14258735792001</v>
      </c>
      <c r="C38" s="23">
        <f t="shared" si="5"/>
        <v>1.6324013942060538</v>
      </c>
      <c r="D38" s="34">
        <v>5.4973368998694196</v>
      </c>
      <c r="E38" s="23">
        <f t="shared" si="6"/>
        <v>0.17537069602184358</v>
      </c>
      <c r="F38" s="34">
        <v>1096.3365846640099</v>
      </c>
      <c r="G38" s="31">
        <f t="shared" si="7"/>
        <v>3.7880132757801737</v>
      </c>
      <c r="H38"/>
    </row>
    <row r="39" spans="1:8" x14ac:dyDescent="0.2">
      <c r="A39" s="2" t="s">
        <v>10</v>
      </c>
      <c r="B39" s="34">
        <v>8520.5905271508691</v>
      </c>
      <c r="C39" s="23">
        <f t="shared" si="5"/>
        <v>71.643342376690327</v>
      </c>
      <c r="D39" s="34">
        <v>334.711678842477</v>
      </c>
      <c r="E39" s="23">
        <f t="shared" si="6"/>
        <v>10.677646495822234</v>
      </c>
      <c r="F39" s="34">
        <v>1525.9950563252701</v>
      </c>
      <c r="G39" s="31">
        <f t="shared" si="7"/>
        <v>5.2725500662796545</v>
      </c>
      <c r="H39"/>
    </row>
    <row r="40" spans="1:8" x14ac:dyDescent="0.2">
      <c r="A40" s="2" t="s">
        <v>25</v>
      </c>
      <c r="B40" s="34">
        <v>177.67234638544099</v>
      </c>
      <c r="C40" s="23">
        <f t="shared" si="5"/>
        <v>1.4939153222304216</v>
      </c>
      <c r="D40" s="34">
        <v>508.778624147632</v>
      </c>
      <c r="E40" s="23">
        <f t="shared" si="6"/>
        <v>16.230560917582761</v>
      </c>
      <c r="F40" s="34">
        <v>6063.9097028616698</v>
      </c>
      <c r="G40" s="31">
        <f t="shared" si="7"/>
        <v>20.951750382946301</v>
      </c>
      <c r="H40"/>
    </row>
    <row r="41" spans="1:8" x14ac:dyDescent="0.2">
      <c r="A41" s="2"/>
      <c r="B41" s="34"/>
      <c r="C41" s="23"/>
      <c r="D41" s="34"/>
      <c r="E41" s="23"/>
      <c r="F41" s="34"/>
      <c r="G41" s="31"/>
      <c r="H41"/>
    </row>
    <row r="42" spans="1:8" x14ac:dyDescent="0.2">
      <c r="A42" s="2" t="s">
        <v>31</v>
      </c>
      <c r="B42" s="34">
        <v>0</v>
      </c>
      <c r="C42" s="23">
        <f>B42/B$44*100</f>
        <v>0</v>
      </c>
      <c r="D42" s="34">
        <v>0</v>
      </c>
      <c r="E42" s="23">
        <f>D42/D$44*100</f>
        <v>0</v>
      </c>
      <c r="F42" s="34">
        <v>14.945650603820029</v>
      </c>
      <c r="G42" s="31">
        <f>F42/F$44*100</f>
        <v>5.1639545459292148E-2</v>
      </c>
      <c r="H42"/>
    </row>
    <row r="43" spans="1:8" x14ac:dyDescent="0.2">
      <c r="A43" s="2"/>
      <c r="B43" s="24"/>
      <c r="C43" s="23"/>
      <c r="D43" s="24"/>
      <c r="E43" s="23"/>
      <c r="F43" s="24"/>
      <c r="G43" s="31"/>
      <c r="H43"/>
    </row>
    <row r="44" spans="1:8" x14ac:dyDescent="0.2">
      <c r="A44" s="14" t="s">
        <v>11</v>
      </c>
      <c r="B44" s="25">
        <f>SUM(B31:B42)</f>
        <v>11893.066744919348</v>
      </c>
      <c r="C44" s="26">
        <v>100</v>
      </c>
      <c r="D44" s="25">
        <f>SUM(D31:D42)</f>
        <v>3134.6952624198343</v>
      </c>
      <c r="E44" s="26">
        <v>100</v>
      </c>
      <c r="F44" s="25">
        <f>SUM(F31:F42)</f>
        <v>28942.258245866633</v>
      </c>
      <c r="G44" s="32">
        <v>100</v>
      </c>
      <c r="H44"/>
    </row>
    <row r="46" spans="1:8" ht="12" customHeight="1" x14ac:dyDescent="0.2">
      <c r="A46" s="19" t="s">
        <v>26</v>
      </c>
    </row>
    <row r="47" spans="1:8" x14ac:dyDescent="0.2">
      <c r="A47" s="19"/>
      <c r="B47"/>
      <c r="C47"/>
      <c r="D47"/>
      <c r="E47"/>
      <c r="F47"/>
      <c r="G47"/>
      <c r="H47"/>
    </row>
  </sheetData>
  <phoneticPr fontId="0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topLeftCell="A21" workbookViewId="0">
      <selection activeCell="A28" sqref="A28:G44"/>
    </sheetView>
  </sheetViews>
  <sheetFormatPr defaultColWidth="9.33203125" defaultRowHeight="10" x14ac:dyDescent="0.2"/>
  <cols>
    <col min="1" max="1" width="22.33203125" customWidth="1"/>
    <col min="2" max="6" width="10.109375" style="5" customWidth="1"/>
    <col min="7" max="7" width="12.109375" style="5" customWidth="1"/>
    <col min="8" max="8" width="10.109375" style="5" customWidth="1"/>
    <col min="9" max="13" width="10.109375" customWidth="1"/>
  </cols>
  <sheetData>
    <row r="1" spans="1:11" ht="10.5" x14ac:dyDescent="0.25">
      <c r="A1" s="4" t="s">
        <v>21</v>
      </c>
    </row>
    <row r="2" spans="1:11" s="6" customFormat="1" x14ac:dyDescent="0.2">
      <c r="A2" s="6" t="s">
        <v>29</v>
      </c>
      <c r="B2" s="7"/>
      <c r="C2" s="7"/>
      <c r="D2" s="7"/>
      <c r="E2" s="7"/>
      <c r="F2" s="7"/>
      <c r="G2" s="7"/>
      <c r="H2" s="7"/>
    </row>
    <row r="4" spans="1:11" x14ac:dyDescent="0.2">
      <c r="A4" s="1" t="s">
        <v>14</v>
      </c>
      <c r="B4" s="8" t="s">
        <v>0</v>
      </c>
      <c r="C4" s="11"/>
      <c r="D4" s="8" t="s">
        <v>1</v>
      </c>
      <c r="E4" s="11"/>
      <c r="F4" s="8" t="s">
        <v>27</v>
      </c>
      <c r="G4" s="11"/>
      <c r="H4" s="8" t="s">
        <v>2</v>
      </c>
      <c r="I4" s="11"/>
      <c r="J4" s="8" t="s">
        <v>3</v>
      </c>
      <c r="K4" s="28"/>
    </row>
    <row r="5" spans="1:11" x14ac:dyDescent="0.2">
      <c r="A5" s="3"/>
      <c r="B5" s="10" t="s">
        <v>12</v>
      </c>
      <c r="C5" s="13" t="s">
        <v>13</v>
      </c>
      <c r="D5" s="10" t="s">
        <v>12</v>
      </c>
      <c r="E5" s="13" t="s">
        <v>13</v>
      </c>
      <c r="F5" s="10" t="s">
        <v>12</v>
      </c>
      <c r="G5" s="13" t="s">
        <v>13</v>
      </c>
      <c r="H5" s="10" t="s">
        <v>12</v>
      </c>
      <c r="I5" s="13" t="s">
        <v>13</v>
      </c>
      <c r="J5" s="10" t="s">
        <v>12</v>
      </c>
      <c r="K5" s="29" t="s">
        <v>13</v>
      </c>
    </row>
    <row r="6" spans="1:11" x14ac:dyDescent="0.2">
      <c r="A6" s="1"/>
      <c r="B6" s="9"/>
      <c r="C6" s="12"/>
      <c r="D6" s="9"/>
      <c r="E6" s="12"/>
      <c r="F6" s="17"/>
      <c r="G6" s="15"/>
      <c r="H6" s="9"/>
      <c r="I6" s="15"/>
      <c r="J6" s="17"/>
      <c r="K6" s="2"/>
    </row>
    <row r="7" spans="1:11" x14ac:dyDescent="0.2">
      <c r="A7" s="2" t="s">
        <v>4</v>
      </c>
      <c r="B7" s="30">
        <v>46.318141822910903</v>
      </c>
      <c r="C7" s="23">
        <f t="shared" ref="C7:C16" si="0">B7/B$20*100</f>
        <v>2.574157260168676</v>
      </c>
      <c r="D7" s="30">
        <v>0</v>
      </c>
      <c r="E7" s="23">
        <f t="shared" ref="E7:E16" si="1">D7/D$20*100</f>
        <v>0</v>
      </c>
      <c r="F7" s="30">
        <v>0</v>
      </c>
      <c r="G7" s="23">
        <v>0</v>
      </c>
      <c r="H7" s="30">
        <v>14.4872941391941</v>
      </c>
      <c r="I7" s="23">
        <f t="shared" ref="I7:I16" si="2">H7/H$20*100</f>
        <v>12.152444900467316</v>
      </c>
      <c r="J7" s="30">
        <v>9.3088333333333306</v>
      </c>
      <c r="K7" s="31">
        <f>J7/J$20*100</f>
        <v>3.770911059889793</v>
      </c>
    </row>
    <row r="8" spans="1:11" x14ac:dyDescent="0.2">
      <c r="A8" s="2" t="s">
        <v>16</v>
      </c>
      <c r="B8" s="30">
        <v>258.85481091999497</v>
      </c>
      <c r="C8" s="23">
        <f t="shared" si="0"/>
        <v>14.386004373985889</v>
      </c>
      <c r="D8" s="30">
        <v>0</v>
      </c>
      <c r="E8" s="23">
        <f t="shared" si="1"/>
        <v>0</v>
      </c>
      <c r="F8" s="30">
        <v>0</v>
      </c>
      <c r="G8" s="23">
        <v>0</v>
      </c>
      <c r="H8" s="30">
        <v>50.862749084249103</v>
      </c>
      <c r="I8" s="23">
        <f t="shared" si="2"/>
        <v>42.665438403738776</v>
      </c>
      <c r="J8" s="30">
        <v>162.13128333333299</v>
      </c>
      <c r="K8" s="31">
        <f t="shared" ref="K8:K16" si="3">J8/J$20*100</f>
        <v>65.677687802888784</v>
      </c>
    </row>
    <row r="9" spans="1:11" x14ac:dyDescent="0.2">
      <c r="A9" s="2" t="s">
        <v>17</v>
      </c>
      <c r="B9" s="30">
        <v>8.7108674884735908</v>
      </c>
      <c r="C9" s="23">
        <f t="shared" si="0"/>
        <v>0.48411144975444897</v>
      </c>
      <c r="D9" s="30">
        <v>0</v>
      </c>
      <c r="E9" s="23">
        <f t="shared" si="1"/>
        <v>0</v>
      </c>
      <c r="F9" s="30">
        <v>0</v>
      </c>
      <c r="G9" s="23">
        <v>0</v>
      </c>
      <c r="H9" s="30">
        <v>0</v>
      </c>
      <c r="I9" s="23">
        <f t="shared" si="2"/>
        <v>0</v>
      </c>
      <c r="J9" s="30">
        <v>0</v>
      </c>
      <c r="K9" s="31">
        <f t="shared" si="3"/>
        <v>0</v>
      </c>
    </row>
    <row r="10" spans="1:11" x14ac:dyDescent="0.2">
      <c r="A10" s="2" t="s">
        <v>5</v>
      </c>
      <c r="B10" s="30">
        <v>8.4302459968045191</v>
      </c>
      <c r="C10" s="23">
        <f t="shared" si="0"/>
        <v>0.46851574963113374</v>
      </c>
      <c r="D10" s="30">
        <v>0</v>
      </c>
      <c r="E10" s="23">
        <f t="shared" si="1"/>
        <v>0</v>
      </c>
      <c r="F10" s="30">
        <v>0</v>
      </c>
      <c r="G10" s="23">
        <v>0</v>
      </c>
      <c r="H10" s="30">
        <v>1.92645</v>
      </c>
      <c r="I10" s="23">
        <f t="shared" si="2"/>
        <v>1.6159730901831177</v>
      </c>
      <c r="J10" s="30">
        <v>0.85799999999999998</v>
      </c>
      <c r="K10" s="31">
        <f t="shared" si="3"/>
        <v>0.34756682964769414</v>
      </c>
    </row>
    <row r="11" spans="1:11" x14ac:dyDescent="0.2">
      <c r="A11" s="2" t="s">
        <v>6</v>
      </c>
      <c r="B11" s="30">
        <v>4.3965189859762699</v>
      </c>
      <c r="C11" s="23">
        <f t="shared" si="0"/>
        <v>0.24433906071815284</v>
      </c>
      <c r="D11" s="30">
        <v>0</v>
      </c>
      <c r="E11" s="23">
        <f t="shared" si="1"/>
        <v>0</v>
      </c>
      <c r="F11" s="30">
        <v>0</v>
      </c>
      <c r="G11" s="23">
        <v>0</v>
      </c>
      <c r="H11" s="30">
        <v>0</v>
      </c>
      <c r="I11" s="23">
        <f t="shared" si="2"/>
        <v>0</v>
      </c>
      <c r="J11" s="30">
        <v>0</v>
      </c>
      <c r="K11" s="31">
        <f t="shared" si="3"/>
        <v>0</v>
      </c>
    </row>
    <row r="12" spans="1:11" x14ac:dyDescent="0.2">
      <c r="A12" s="2" t="s">
        <v>7</v>
      </c>
      <c r="B12" s="30">
        <v>1270.6175012752899</v>
      </c>
      <c r="C12" s="23">
        <f t="shared" si="0"/>
        <v>70.615295369800634</v>
      </c>
      <c r="D12" s="30">
        <v>1.3433333333333299</v>
      </c>
      <c r="E12" s="23">
        <f t="shared" si="1"/>
        <v>66.6666666666666</v>
      </c>
      <c r="F12" s="30">
        <v>0</v>
      </c>
      <c r="G12" s="23">
        <v>0</v>
      </c>
      <c r="H12" s="30">
        <v>40.705590109890103</v>
      </c>
      <c r="I12" s="23">
        <f t="shared" si="2"/>
        <v>34.145261095593689</v>
      </c>
      <c r="J12" s="30">
        <v>66.250883333333306</v>
      </c>
      <c r="K12" s="31">
        <f t="shared" si="3"/>
        <v>26.83754018825864</v>
      </c>
    </row>
    <row r="13" spans="1:11" x14ac:dyDescent="0.2">
      <c r="A13" s="2" t="s">
        <v>8</v>
      </c>
      <c r="B13" s="30">
        <v>136.82719916182401</v>
      </c>
      <c r="C13" s="23">
        <f t="shared" si="0"/>
        <v>7.6042499601470288</v>
      </c>
      <c r="D13" s="30">
        <v>0</v>
      </c>
      <c r="E13" s="23">
        <f t="shared" si="1"/>
        <v>0</v>
      </c>
      <c r="F13" s="30">
        <v>0</v>
      </c>
      <c r="G13" s="23">
        <v>0</v>
      </c>
      <c r="H13" s="30">
        <v>2.5596999999999999</v>
      </c>
      <c r="I13" s="23">
        <f t="shared" si="2"/>
        <v>2.1471651581622808</v>
      </c>
      <c r="J13" s="30">
        <v>3.8213333333333299</v>
      </c>
      <c r="K13" s="31">
        <f t="shared" si="3"/>
        <v>1.5479821814612129</v>
      </c>
    </row>
    <row r="14" spans="1:11" x14ac:dyDescent="0.2">
      <c r="A14" s="2" t="s">
        <v>9</v>
      </c>
      <c r="B14" s="30">
        <v>30.253995258025199</v>
      </c>
      <c r="C14" s="23">
        <f t="shared" si="0"/>
        <v>1.681383114208443</v>
      </c>
      <c r="D14" s="30">
        <v>0</v>
      </c>
      <c r="E14" s="23">
        <f t="shared" si="1"/>
        <v>0</v>
      </c>
      <c r="F14" s="30">
        <v>0</v>
      </c>
      <c r="G14" s="23">
        <v>0</v>
      </c>
      <c r="H14" s="30">
        <v>0</v>
      </c>
      <c r="I14" s="23">
        <f t="shared" si="2"/>
        <v>0</v>
      </c>
      <c r="J14" s="30">
        <v>0</v>
      </c>
      <c r="K14" s="31">
        <f t="shared" si="3"/>
        <v>0</v>
      </c>
    </row>
    <row r="15" spans="1:11" x14ac:dyDescent="0.2">
      <c r="A15" s="2" t="s">
        <v>10</v>
      </c>
      <c r="B15" s="30">
        <v>15.103769860995101</v>
      </c>
      <c r="C15" s="23">
        <f t="shared" si="0"/>
        <v>0.83940066059312313</v>
      </c>
      <c r="D15" s="30">
        <v>0.67166666666666697</v>
      </c>
      <c r="E15" s="23">
        <f t="shared" si="1"/>
        <v>33.3333333333334</v>
      </c>
      <c r="F15" s="30">
        <v>0</v>
      </c>
      <c r="G15" s="23">
        <v>0</v>
      </c>
      <c r="H15" s="30">
        <v>8.6712166666666697</v>
      </c>
      <c r="I15" s="23">
        <f t="shared" si="2"/>
        <v>7.2737173518548071</v>
      </c>
      <c r="J15" s="30">
        <v>2.444</v>
      </c>
      <c r="K15" s="31">
        <f t="shared" si="3"/>
        <v>0.99003884808737119</v>
      </c>
    </row>
    <row r="16" spans="1:11" x14ac:dyDescent="0.2">
      <c r="A16" s="2" t="s">
        <v>25</v>
      </c>
      <c r="B16" s="30">
        <v>19.838625975198301</v>
      </c>
      <c r="C16" s="23">
        <f t="shared" si="0"/>
        <v>1.1025430009924821</v>
      </c>
      <c r="D16" s="30">
        <v>0</v>
      </c>
      <c r="E16" s="23">
        <f t="shared" si="1"/>
        <v>0</v>
      </c>
      <c r="F16" s="30">
        <v>0</v>
      </c>
      <c r="G16" s="23">
        <v>0</v>
      </c>
      <c r="H16" s="30">
        <v>0</v>
      </c>
      <c r="I16" s="23">
        <f t="shared" si="2"/>
        <v>0</v>
      </c>
      <c r="J16" s="30">
        <v>2.0446666666666702</v>
      </c>
      <c r="K16" s="31">
        <f t="shared" si="3"/>
        <v>0.8282730897664955</v>
      </c>
    </row>
    <row r="17" spans="1:11" x14ac:dyDescent="0.2">
      <c r="A17" s="2"/>
      <c r="B17" s="30"/>
      <c r="C17" s="23"/>
      <c r="D17" s="30"/>
      <c r="E17" s="23"/>
      <c r="F17" s="30"/>
      <c r="G17" s="23"/>
      <c r="H17" s="30"/>
      <c r="I17" s="23"/>
      <c r="J17" s="30"/>
      <c r="K17" s="31"/>
    </row>
    <row r="18" spans="1:11" x14ac:dyDescent="0.2">
      <c r="A18" s="2" t="s">
        <v>31</v>
      </c>
      <c r="B18" s="27">
        <v>0</v>
      </c>
      <c r="C18" s="23">
        <f>B18/B$20*100</f>
        <v>0</v>
      </c>
      <c r="D18" s="27">
        <v>0</v>
      </c>
      <c r="E18" s="23">
        <f>D18/D$20*100</f>
        <v>0</v>
      </c>
      <c r="F18" s="27">
        <v>0</v>
      </c>
      <c r="G18" s="23">
        <v>0</v>
      </c>
      <c r="H18" s="27">
        <v>0</v>
      </c>
      <c r="I18" s="23">
        <f>H18/H$20*100</f>
        <v>0</v>
      </c>
      <c r="J18" s="27">
        <v>0</v>
      </c>
      <c r="K18" s="31">
        <f>J18/J$20*100</f>
        <v>0</v>
      </c>
    </row>
    <row r="19" spans="1:11" x14ac:dyDescent="0.2">
      <c r="A19" s="2"/>
      <c r="B19" s="24"/>
      <c r="C19" s="23"/>
      <c r="D19" s="24"/>
      <c r="E19" s="23"/>
      <c r="F19" s="24"/>
      <c r="G19" s="23"/>
      <c r="H19" s="24"/>
      <c r="I19" s="23"/>
      <c r="J19" s="24"/>
      <c r="K19" s="31"/>
    </row>
    <row r="20" spans="1:11" x14ac:dyDescent="0.2">
      <c r="A20" s="14" t="s">
        <v>11</v>
      </c>
      <c r="B20" s="25">
        <f>SUM(B7:B18)</f>
        <v>1799.3516767454926</v>
      </c>
      <c r="C20" s="26">
        <v>100</v>
      </c>
      <c r="D20" s="25">
        <f>SUM(D7:D18)</f>
        <v>2.014999999999997</v>
      </c>
      <c r="E20" s="26">
        <v>100</v>
      </c>
      <c r="F20" s="25">
        <f>SUM(F7:F18)</f>
        <v>0</v>
      </c>
      <c r="G20" s="26">
        <v>100</v>
      </c>
      <c r="H20" s="25">
        <f>SUM(H7:H18)</f>
        <v>119.21299999999999</v>
      </c>
      <c r="I20" s="26">
        <v>100</v>
      </c>
      <c r="J20" s="25">
        <f>SUM(J7:J18)</f>
        <v>246.85899999999964</v>
      </c>
      <c r="K20" s="32">
        <v>100</v>
      </c>
    </row>
    <row r="21" spans="1:11" x14ac:dyDescent="0.2">
      <c r="B21" s="18"/>
      <c r="D21" s="18"/>
      <c r="F21" s="18"/>
      <c r="H21" s="18"/>
      <c r="I21" s="5"/>
      <c r="J21" s="5"/>
      <c r="K21" s="5"/>
    </row>
    <row r="22" spans="1:11" x14ac:dyDescent="0.2">
      <c r="A22" s="19" t="s">
        <v>26</v>
      </c>
      <c r="B22" s="16"/>
      <c r="D22" s="16"/>
      <c r="F22" s="16"/>
      <c r="H22" s="16"/>
      <c r="I22" s="5"/>
      <c r="J22" s="5"/>
      <c r="K22" s="5"/>
    </row>
    <row r="23" spans="1:11" x14ac:dyDescent="0.2">
      <c r="A23" s="19"/>
      <c r="B23" s="16"/>
      <c r="D23" s="16"/>
      <c r="F23" s="16"/>
      <c r="H23" s="16"/>
      <c r="I23" s="5"/>
      <c r="J23" s="5"/>
      <c r="K23" s="5"/>
    </row>
    <row r="24" spans="1:11" x14ac:dyDescent="0.2">
      <c r="D24" s="16"/>
    </row>
    <row r="25" spans="1:11" ht="10.5" x14ac:dyDescent="0.25">
      <c r="A25" s="4" t="s">
        <v>22</v>
      </c>
    </row>
    <row r="26" spans="1:11" x14ac:dyDescent="0.2">
      <c r="A26" s="6" t="s">
        <v>29</v>
      </c>
    </row>
    <row r="28" spans="1:11" x14ac:dyDescent="0.2">
      <c r="A28" s="1" t="s">
        <v>14</v>
      </c>
      <c r="B28" s="21" t="s">
        <v>20</v>
      </c>
      <c r="C28" s="11"/>
      <c r="D28" s="21" t="s">
        <v>4</v>
      </c>
      <c r="E28" s="20"/>
      <c r="F28" s="8" t="s">
        <v>15</v>
      </c>
      <c r="G28" s="28"/>
      <c r="H28"/>
    </row>
    <row r="29" spans="1:11" x14ac:dyDescent="0.2">
      <c r="A29" s="3"/>
      <c r="B29" s="10" t="s">
        <v>12</v>
      </c>
      <c r="C29" s="13" t="s">
        <v>13</v>
      </c>
      <c r="D29" s="10" t="s">
        <v>12</v>
      </c>
      <c r="E29" s="13" t="s">
        <v>13</v>
      </c>
      <c r="F29" s="10" t="s">
        <v>12</v>
      </c>
      <c r="G29" s="29" t="s">
        <v>13</v>
      </c>
      <c r="H29"/>
    </row>
    <row r="30" spans="1:11" x14ac:dyDescent="0.2">
      <c r="A30" s="1"/>
      <c r="B30" s="9"/>
      <c r="C30" s="12"/>
      <c r="D30" s="9"/>
      <c r="E30" s="12"/>
      <c r="F30" s="9"/>
      <c r="G30" s="33"/>
      <c r="H30"/>
    </row>
    <row r="31" spans="1:11" x14ac:dyDescent="0.2">
      <c r="A31" s="2" t="s">
        <v>4</v>
      </c>
      <c r="B31" s="30">
        <v>223.63331696801799</v>
      </c>
      <c r="C31" s="23">
        <f t="shared" ref="C31:C40" si="4">B31/B$44*100</f>
        <v>18.283549584329315</v>
      </c>
      <c r="D31" s="30">
        <v>383.35128114108198</v>
      </c>
      <c r="E31" s="23">
        <f t="shared" ref="E31:E40" si="5">D31/D$44*100</f>
        <v>58.502797494327666</v>
      </c>
      <c r="F31" s="30">
        <v>87.846150497179096</v>
      </c>
      <c r="G31" s="31">
        <f t="shared" ref="G31:G40" si="6">F31/F$44*100</f>
        <v>4.6305795871886044</v>
      </c>
      <c r="H31"/>
    </row>
    <row r="32" spans="1:11" x14ac:dyDescent="0.2">
      <c r="A32" s="2" t="s">
        <v>16</v>
      </c>
      <c r="B32" s="30">
        <v>19.5906800687874</v>
      </c>
      <c r="C32" s="23">
        <f t="shared" si="4"/>
        <v>1.6016717691471307</v>
      </c>
      <c r="D32" s="30">
        <v>13.0876443638432</v>
      </c>
      <c r="E32" s="23">
        <f t="shared" si="5"/>
        <v>1.9972903328159632</v>
      </c>
      <c r="F32" s="30">
        <v>1.72907575757576</v>
      </c>
      <c r="G32" s="31">
        <f t="shared" si="6"/>
        <v>9.1143696820159409E-2</v>
      </c>
      <c r="H32"/>
    </row>
    <row r="33" spans="1:8" x14ac:dyDescent="0.2">
      <c r="A33" s="2" t="s">
        <v>17</v>
      </c>
      <c r="B33" s="30">
        <v>1.503525</v>
      </c>
      <c r="C33" s="23">
        <f t="shared" si="4"/>
        <v>0.12292342778562851</v>
      </c>
      <c r="D33" s="30">
        <v>0.44143589743589701</v>
      </c>
      <c r="E33" s="23">
        <f t="shared" si="5"/>
        <v>6.7367023888762756E-2</v>
      </c>
      <c r="F33" s="30">
        <v>57.057160664602698</v>
      </c>
      <c r="G33" s="31">
        <f t="shared" si="6"/>
        <v>3.0076186831309593</v>
      </c>
      <c r="H33"/>
    </row>
    <row r="34" spans="1:8" x14ac:dyDescent="0.2">
      <c r="A34" s="2" t="s">
        <v>5</v>
      </c>
      <c r="B34" s="30">
        <v>7.2477685355580102</v>
      </c>
      <c r="C34" s="23">
        <f t="shared" si="4"/>
        <v>0.59255453164238414</v>
      </c>
      <c r="D34" s="30">
        <v>4.0856885663356204</v>
      </c>
      <c r="E34" s="23">
        <f t="shared" si="5"/>
        <v>0.62351222646170412</v>
      </c>
      <c r="F34" s="30">
        <v>1090.6893327693899</v>
      </c>
      <c r="G34" s="31">
        <f t="shared" si="6"/>
        <v>57.492829585611474</v>
      </c>
      <c r="H34"/>
    </row>
    <row r="35" spans="1:8" x14ac:dyDescent="0.2">
      <c r="A35" s="2" t="s">
        <v>6</v>
      </c>
      <c r="B35" s="30">
        <v>0.28725000000000001</v>
      </c>
      <c r="C35" s="23">
        <f t="shared" si="4"/>
        <v>2.3484647499324451E-2</v>
      </c>
      <c r="D35" s="30">
        <v>0.300354838709677</v>
      </c>
      <c r="E35" s="23">
        <f t="shared" si="5"/>
        <v>4.5836806005108754E-2</v>
      </c>
      <c r="F35" s="30">
        <v>26.248294404916098</v>
      </c>
      <c r="G35" s="31">
        <f t="shared" si="6"/>
        <v>1.3836100453123941</v>
      </c>
      <c r="H35"/>
    </row>
    <row r="36" spans="1:8" x14ac:dyDescent="0.2">
      <c r="A36" s="2" t="s">
        <v>7</v>
      </c>
      <c r="B36" s="30">
        <v>27.7827302466928</v>
      </c>
      <c r="C36" s="23">
        <f t="shared" si="4"/>
        <v>2.2714277681893815</v>
      </c>
      <c r="D36" s="30">
        <v>2.85898033216783</v>
      </c>
      <c r="E36" s="23">
        <f t="shared" si="5"/>
        <v>0.43630569569304589</v>
      </c>
      <c r="F36" s="30">
        <v>4.74735529411765</v>
      </c>
      <c r="G36" s="31">
        <f t="shared" si="6"/>
        <v>0.25024439197001419</v>
      </c>
      <c r="H36"/>
    </row>
    <row r="37" spans="1:8" x14ac:dyDescent="0.2">
      <c r="A37" s="2" t="s">
        <v>8</v>
      </c>
      <c r="B37" s="30">
        <v>59.720135355073403</v>
      </c>
      <c r="C37" s="23">
        <f t="shared" si="4"/>
        <v>4.8825285550072834</v>
      </c>
      <c r="D37" s="30">
        <v>2.8778459215203398</v>
      </c>
      <c r="E37" s="23">
        <f t="shared" si="5"/>
        <v>0.43918475155589776</v>
      </c>
      <c r="F37" s="30">
        <v>8.1541577974870698</v>
      </c>
      <c r="G37" s="31">
        <f t="shared" si="6"/>
        <v>0.42982505703503665</v>
      </c>
      <c r="H37"/>
    </row>
    <row r="38" spans="1:8" x14ac:dyDescent="0.2">
      <c r="A38" s="2" t="s">
        <v>9</v>
      </c>
      <c r="B38" s="30">
        <v>40.989194518480303</v>
      </c>
      <c r="C38" s="23">
        <f t="shared" si="4"/>
        <v>3.3511463343698935</v>
      </c>
      <c r="D38" s="30">
        <v>0.21478313253011999</v>
      </c>
      <c r="E38" s="23">
        <f t="shared" si="5"/>
        <v>3.2777806481316001E-2</v>
      </c>
      <c r="F38" s="30">
        <v>101.59591831957999</v>
      </c>
      <c r="G38" s="31">
        <f t="shared" si="6"/>
        <v>5.3553625611339095</v>
      </c>
      <c r="H38"/>
    </row>
    <row r="39" spans="1:8" x14ac:dyDescent="0.2">
      <c r="A39" s="2" t="s">
        <v>10</v>
      </c>
      <c r="B39" s="30">
        <v>805.08722643531905</v>
      </c>
      <c r="C39" s="23">
        <f t="shared" si="4"/>
        <v>65.82137413069546</v>
      </c>
      <c r="D39" s="30">
        <v>90.5530042600912</v>
      </c>
      <c r="E39" s="23">
        <f t="shared" si="5"/>
        <v>13.819189686707912</v>
      </c>
      <c r="F39" s="30">
        <v>109.058188498349</v>
      </c>
      <c r="G39" s="31">
        <f t="shared" si="6"/>
        <v>5.7487165757188023</v>
      </c>
      <c r="H39"/>
    </row>
    <row r="40" spans="1:8" x14ac:dyDescent="0.2">
      <c r="A40" s="2" t="s">
        <v>25</v>
      </c>
      <c r="B40" s="30">
        <v>37.297672872072702</v>
      </c>
      <c r="C40" s="23">
        <f t="shared" si="4"/>
        <v>3.0493392513341813</v>
      </c>
      <c r="D40" s="30">
        <v>157.49898154628599</v>
      </c>
      <c r="E40" s="23">
        <f t="shared" si="5"/>
        <v>24.035738176062623</v>
      </c>
      <c r="F40" s="30">
        <v>406.58138811800802</v>
      </c>
      <c r="G40" s="31">
        <f t="shared" si="6"/>
        <v>21.431872264118308</v>
      </c>
      <c r="H40"/>
    </row>
    <row r="41" spans="1:8" x14ac:dyDescent="0.2">
      <c r="A41" s="2"/>
      <c r="B41" s="30"/>
      <c r="C41" s="23"/>
      <c r="D41" s="30"/>
      <c r="E41" s="23"/>
      <c r="F41" s="30"/>
      <c r="G41" s="31"/>
      <c r="H41"/>
    </row>
    <row r="42" spans="1:8" x14ac:dyDescent="0.2">
      <c r="A42" s="2" t="s">
        <v>31</v>
      </c>
      <c r="B42" s="27">
        <v>0</v>
      </c>
      <c r="C42" s="23">
        <f>B42/B$44*100</f>
        <v>0</v>
      </c>
      <c r="D42" s="27">
        <v>0</v>
      </c>
      <c r="E42" s="23">
        <f>D42/D$44*100</f>
        <v>0</v>
      </c>
      <c r="F42" s="27">
        <v>3.3805636363636395</v>
      </c>
      <c r="G42" s="31">
        <f>F42/F$44*100</f>
        <v>0.17819755196034717</v>
      </c>
      <c r="H42"/>
    </row>
    <row r="43" spans="1:8" x14ac:dyDescent="0.2">
      <c r="A43" s="2"/>
      <c r="B43" s="24"/>
      <c r="C43" s="23"/>
      <c r="D43" s="24"/>
      <c r="E43" s="23"/>
      <c r="F43" s="24"/>
      <c r="G43" s="31"/>
      <c r="H43"/>
    </row>
    <row r="44" spans="1:8" x14ac:dyDescent="0.2">
      <c r="A44" s="14" t="s">
        <v>11</v>
      </c>
      <c r="B44" s="25">
        <f>SUM(B31:B42)</f>
        <v>1223.1395000000018</v>
      </c>
      <c r="C44" s="26">
        <v>100</v>
      </c>
      <c r="D44" s="25">
        <f>SUM(D31:D42)</f>
        <v>655.27000000000191</v>
      </c>
      <c r="E44" s="26">
        <v>100</v>
      </c>
      <c r="F44" s="25">
        <f>SUM(F31:F42)</f>
        <v>1897.0875857575688</v>
      </c>
      <c r="G44" s="32">
        <v>100</v>
      </c>
      <c r="H44"/>
    </row>
    <row r="46" spans="1:8" ht="12" customHeight="1" x14ac:dyDescent="0.2">
      <c r="A46" s="19" t="s">
        <v>26</v>
      </c>
    </row>
    <row r="47" spans="1:8" x14ac:dyDescent="0.2">
      <c r="A47" s="19"/>
      <c r="B47"/>
      <c r="C47"/>
      <c r="D47"/>
      <c r="E47"/>
      <c r="F47"/>
      <c r="G47"/>
      <c r="H47"/>
    </row>
  </sheetData>
  <phoneticPr fontId="0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topLeftCell="A21" workbookViewId="0">
      <selection activeCell="A28" sqref="A28:G44"/>
    </sheetView>
  </sheetViews>
  <sheetFormatPr defaultColWidth="9.33203125" defaultRowHeight="10" x14ac:dyDescent="0.2"/>
  <cols>
    <col min="1" max="1" width="22.33203125" customWidth="1"/>
    <col min="2" max="8" width="10.109375" style="5" customWidth="1"/>
    <col min="9" max="13" width="10.109375" customWidth="1"/>
  </cols>
  <sheetData>
    <row r="1" spans="1:11" ht="10.5" x14ac:dyDescent="0.25">
      <c r="A1" s="4" t="s">
        <v>23</v>
      </c>
    </row>
    <row r="2" spans="1:11" s="6" customFormat="1" x14ac:dyDescent="0.2">
      <c r="A2" s="6" t="s">
        <v>30</v>
      </c>
      <c r="B2" s="7"/>
      <c r="C2" s="7"/>
      <c r="D2" s="7"/>
      <c r="E2" s="7"/>
      <c r="F2" s="7"/>
      <c r="G2" s="7"/>
      <c r="H2" s="7"/>
    </row>
    <row r="4" spans="1:11" x14ac:dyDescent="0.2">
      <c r="A4" s="1" t="s">
        <v>14</v>
      </c>
      <c r="B4" s="8" t="s">
        <v>0</v>
      </c>
      <c r="C4" s="11"/>
      <c r="D4" s="8" t="s">
        <v>1</v>
      </c>
      <c r="E4" s="11"/>
      <c r="F4" s="8" t="s">
        <v>27</v>
      </c>
      <c r="G4" s="11"/>
      <c r="H4" s="8" t="s">
        <v>2</v>
      </c>
      <c r="I4" s="11"/>
      <c r="J4" s="8" t="s">
        <v>3</v>
      </c>
      <c r="K4" s="28"/>
    </row>
    <row r="5" spans="1:11" x14ac:dyDescent="0.2">
      <c r="A5" s="3"/>
      <c r="B5" s="10" t="s">
        <v>12</v>
      </c>
      <c r="C5" s="13" t="s">
        <v>13</v>
      </c>
      <c r="D5" s="10" t="s">
        <v>12</v>
      </c>
      <c r="E5" s="13" t="s">
        <v>13</v>
      </c>
      <c r="F5" s="10" t="s">
        <v>12</v>
      </c>
      <c r="G5" s="13" t="s">
        <v>13</v>
      </c>
      <c r="H5" s="10" t="s">
        <v>12</v>
      </c>
      <c r="I5" s="13" t="s">
        <v>13</v>
      </c>
      <c r="J5" s="10" t="s">
        <v>12</v>
      </c>
      <c r="K5" s="29" t="s">
        <v>13</v>
      </c>
    </row>
    <row r="6" spans="1:11" x14ac:dyDescent="0.2">
      <c r="A6" s="1"/>
      <c r="B6" s="9"/>
      <c r="C6" s="12"/>
      <c r="D6" s="9"/>
      <c r="E6" s="12"/>
      <c r="F6" s="17"/>
      <c r="G6" s="15"/>
      <c r="H6" s="9"/>
      <c r="I6" s="15"/>
      <c r="J6" s="17"/>
      <c r="K6" s="2"/>
    </row>
    <row r="7" spans="1:11" x14ac:dyDescent="0.2">
      <c r="A7" s="2" t="s">
        <v>4</v>
      </c>
      <c r="B7" s="22">
        <f>Scheduled!B7+Charter!B7</f>
        <v>715.75056122922888</v>
      </c>
      <c r="C7" s="23">
        <f t="shared" ref="C7:C16" si="0">B7/B$20*100</f>
        <v>1.7773311691621507</v>
      </c>
      <c r="D7" s="22">
        <f>Scheduled!D7+Charter!D7</f>
        <v>2039.28918736116</v>
      </c>
      <c r="E7" s="23">
        <f t="shared" ref="E7:E16" si="1">D7/D$20*100</f>
        <v>3.2630484934261301</v>
      </c>
      <c r="F7" s="22">
        <f>Scheduled!F7</f>
        <v>44.657826835213797</v>
      </c>
      <c r="G7" s="23">
        <f t="shared" ref="G7:G16" si="2">F7/F$20*100</f>
        <v>1.2139004829812783</v>
      </c>
      <c r="H7" s="22">
        <f>Scheduled!H7+Charter!H7</f>
        <v>1327.2055108466441</v>
      </c>
      <c r="I7" s="23">
        <f t="shared" ref="I7:I16" si="3">H7/H$20*100</f>
        <v>7.8768222368561407</v>
      </c>
      <c r="J7" s="22">
        <f>Scheduled!J7+Charter!J7</f>
        <v>1278.7263034359232</v>
      </c>
      <c r="K7" s="31">
        <f>J7/J$20*100</f>
        <v>4.4915791384208914</v>
      </c>
    </row>
    <row r="8" spans="1:11" x14ac:dyDescent="0.2">
      <c r="A8" s="2" t="s">
        <v>16</v>
      </c>
      <c r="B8" s="22">
        <f>Scheduled!B8+Charter!B8</f>
        <v>2766.1299493657652</v>
      </c>
      <c r="C8" s="23">
        <f t="shared" si="0"/>
        <v>6.8687741837287559</v>
      </c>
      <c r="D8" s="22">
        <f>Scheduled!D8+Charter!D8</f>
        <v>5151.9106039133103</v>
      </c>
      <c r="E8" s="23">
        <f t="shared" si="1"/>
        <v>8.2435263417047686</v>
      </c>
      <c r="F8" s="22">
        <f>Scheduled!F8</f>
        <v>265.50040994221803</v>
      </c>
      <c r="G8" s="23">
        <f t="shared" si="2"/>
        <v>7.2169001203267555</v>
      </c>
      <c r="H8" s="22">
        <f>Scheduled!H8+Charter!H8</f>
        <v>5719.6768370934587</v>
      </c>
      <c r="I8" s="23">
        <f t="shared" si="3"/>
        <v>33.945668044513205</v>
      </c>
      <c r="J8" s="22">
        <f>Scheduled!J8+Charter!J8</f>
        <v>10071.951259355843</v>
      </c>
      <c r="K8" s="31">
        <f t="shared" ref="K8:K16" si="4">J8/J$20*100</f>
        <v>35.378146236734267</v>
      </c>
    </row>
    <row r="9" spans="1:11" x14ac:dyDescent="0.2">
      <c r="A9" s="2" t="s">
        <v>17</v>
      </c>
      <c r="B9" s="22">
        <f>Scheduled!B9+Charter!B9</f>
        <v>136.53561974751858</v>
      </c>
      <c r="C9" s="23">
        <f t="shared" si="0"/>
        <v>0.33904131665838533</v>
      </c>
      <c r="D9" s="22">
        <f>Scheduled!D9+Charter!D9</f>
        <v>215.39484662431499</v>
      </c>
      <c r="E9" s="23">
        <f t="shared" si="1"/>
        <v>0.34465137859074479</v>
      </c>
      <c r="F9" s="22">
        <f>Scheduled!F9</f>
        <v>7.6212002820386102</v>
      </c>
      <c r="G9" s="23">
        <f t="shared" si="2"/>
        <v>0.20716141735694096</v>
      </c>
      <c r="H9" s="22">
        <f>Scheduled!H9+Charter!H9</f>
        <v>16.880157600818102</v>
      </c>
      <c r="I9" s="23">
        <f t="shared" si="3"/>
        <v>0.10018192334579878</v>
      </c>
      <c r="J9" s="22">
        <f>Scheduled!J9+Charter!J9</f>
        <v>54.083611840278898</v>
      </c>
      <c r="K9" s="31">
        <f t="shared" si="4"/>
        <v>0.18997092811770924</v>
      </c>
    </row>
    <row r="10" spans="1:11" x14ac:dyDescent="0.2">
      <c r="A10" s="2" t="s">
        <v>5</v>
      </c>
      <c r="B10" s="22">
        <f>Scheduled!B10+Charter!B10</f>
        <v>328.72353551297448</v>
      </c>
      <c r="C10" s="23">
        <f t="shared" si="0"/>
        <v>0.81627681115750661</v>
      </c>
      <c r="D10" s="22">
        <f>Scheduled!D10+Charter!D10</f>
        <v>590.52894778276504</v>
      </c>
      <c r="E10" s="23">
        <f t="shared" si="1"/>
        <v>0.94490011781041683</v>
      </c>
      <c r="F10" s="22">
        <f>Scheduled!F10</f>
        <v>44.475568476402501</v>
      </c>
      <c r="G10" s="23">
        <f>F10/F$20*100</f>
        <v>1.2089462896076331</v>
      </c>
      <c r="H10" s="22">
        <f>Scheduled!H10+Charter!H10</f>
        <v>119.85574875279801</v>
      </c>
      <c r="I10" s="23">
        <f t="shared" si="3"/>
        <v>0.71133100282927375</v>
      </c>
      <c r="J10" s="22">
        <f>Scheduled!J10+Charter!J10</f>
        <v>122.47276961151</v>
      </c>
      <c r="K10" s="31">
        <f t="shared" si="4"/>
        <v>0.43019067922008358</v>
      </c>
    </row>
    <row r="11" spans="1:11" x14ac:dyDescent="0.2">
      <c r="A11" s="2" t="s">
        <v>6</v>
      </c>
      <c r="B11" s="22">
        <f>Scheduled!B11+Charter!B11</f>
        <v>187.99578326551025</v>
      </c>
      <c r="C11" s="23">
        <f t="shared" si="0"/>
        <v>0.46682571187231481</v>
      </c>
      <c r="D11" s="22">
        <f>Scheduled!D11+Charter!D11</f>
        <v>311.71938003327398</v>
      </c>
      <c r="E11" s="23">
        <f t="shared" si="1"/>
        <v>0.4987794078904037</v>
      </c>
      <c r="F11" s="22">
        <f>Scheduled!F11</f>
        <v>20.6500223042542</v>
      </c>
      <c r="G11" s="23">
        <f t="shared" si="2"/>
        <v>0.5613141933933592</v>
      </c>
      <c r="H11" s="22">
        <f>Scheduled!H11+Charter!H11</f>
        <v>27.0497322110425</v>
      </c>
      <c r="I11" s="23">
        <f t="shared" si="3"/>
        <v>0.16053725699573493</v>
      </c>
      <c r="J11" s="22">
        <f>Scheduled!J11+Charter!J11</f>
        <v>46.883543658965202</v>
      </c>
      <c r="K11" s="31">
        <f t="shared" si="4"/>
        <v>0.16468039021956771</v>
      </c>
    </row>
    <row r="12" spans="1:11" x14ac:dyDescent="0.2">
      <c r="A12" s="2" t="s">
        <v>7</v>
      </c>
      <c r="B12" s="22">
        <f>Scheduled!B12+Charter!B12</f>
        <v>32457.24633691839</v>
      </c>
      <c r="C12" s="23">
        <f t="shared" si="0"/>
        <v>80.596898842394268</v>
      </c>
      <c r="D12" s="22">
        <f>Scheduled!D12+Charter!D12</f>
        <v>45201.373482053132</v>
      </c>
      <c r="E12" s="23">
        <f t="shared" si="1"/>
        <v>72.326315735662234</v>
      </c>
      <c r="F12" s="22">
        <f>Scheduled!F12</f>
        <v>3184.77524662937</v>
      </c>
      <c r="G12" s="23">
        <f t="shared" si="2"/>
        <v>86.569376166369466</v>
      </c>
      <c r="H12" s="22">
        <f>Scheduled!H12+Charter!H12</f>
        <v>8146.9928743219998</v>
      </c>
      <c r="I12" s="23">
        <f t="shared" si="3"/>
        <v>48.351528163133914</v>
      </c>
      <c r="J12" s="22">
        <f>Scheduled!J12+Charter!J12</f>
        <v>15489.389548957433</v>
      </c>
      <c r="K12" s="31">
        <f t="shared" si="4"/>
        <v>54.407122758039073</v>
      </c>
    </row>
    <row r="13" spans="1:11" x14ac:dyDescent="0.2">
      <c r="A13" s="2" t="s">
        <v>8</v>
      </c>
      <c r="B13" s="22">
        <f>Scheduled!B13+Charter!B13</f>
        <v>2104.473172072524</v>
      </c>
      <c r="C13" s="23">
        <f t="shared" si="0"/>
        <v>5.2257671401142529</v>
      </c>
      <c r="D13" s="22">
        <f>Scheduled!D13+Charter!D13</f>
        <v>4579.84104193445</v>
      </c>
      <c r="E13" s="23">
        <f t="shared" si="1"/>
        <v>7.3281629229610221</v>
      </c>
      <c r="F13" s="22">
        <f>Scheduled!F13</f>
        <v>39.114979447338698</v>
      </c>
      <c r="G13" s="23">
        <f t="shared" si="2"/>
        <v>1.0632333861236334</v>
      </c>
      <c r="H13" s="22">
        <f>Scheduled!H13+Charter!H13</f>
        <v>511.41203345225904</v>
      </c>
      <c r="I13" s="23">
        <f t="shared" si="3"/>
        <v>3.0351755205739437</v>
      </c>
      <c r="J13" s="22">
        <f>Scheduled!J13+Charter!J13</f>
        <v>434.6698467889313</v>
      </c>
      <c r="K13" s="31">
        <f t="shared" si="4"/>
        <v>1.5267958520066536</v>
      </c>
    </row>
    <row r="14" spans="1:11" x14ac:dyDescent="0.2">
      <c r="A14" s="2" t="s">
        <v>9</v>
      </c>
      <c r="B14" s="22">
        <f>Scheduled!B14+Charter!B14</f>
        <v>423.26272042180324</v>
      </c>
      <c r="C14" s="23">
        <f t="shared" si="0"/>
        <v>1.0510337909593461</v>
      </c>
      <c r="D14" s="22">
        <f>Scheduled!D14+Charter!D14</f>
        <v>1388.4813978601701</v>
      </c>
      <c r="E14" s="23">
        <f t="shared" si="1"/>
        <v>2.2216967370383296</v>
      </c>
      <c r="F14" s="22">
        <f>Scheduled!F14</f>
        <v>9.3075296460161194</v>
      </c>
      <c r="G14" s="23">
        <f t="shared" si="2"/>
        <v>0.25299965388715367</v>
      </c>
      <c r="H14" s="22">
        <f>Scheduled!H14+Charter!H14</f>
        <v>84.701211400305993</v>
      </c>
      <c r="I14" s="23">
        <f t="shared" si="3"/>
        <v>0.50269259733632454</v>
      </c>
      <c r="J14" s="22">
        <f>Scheduled!J14+Charter!J14</f>
        <v>160.05394707376399</v>
      </c>
      <c r="K14" s="31">
        <f t="shared" si="4"/>
        <v>0.56219612263138496</v>
      </c>
    </row>
    <row r="15" spans="1:11" x14ac:dyDescent="0.2">
      <c r="A15" s="2" t="s">
        <v>10</v>
      </c>
      <c r="B15" s="22">
        <f>Scheduled!B15+Charter!B15</f>
        <v>633.2768372536641</v>
      </c>
      <c r="C15" s="23">
        <f t="shared" si="0"/>
        <v>1.5725347942813463</v>
      </c>
      <c r="D15" s="22">
        <f>Scheduled!D15+Charter!D15</f>
        <v>2187.4533867569066</v>
      </c>
      <c r="E15" s="23">
        <f t="shared" si="1"/>
        <v>3.5001247112643594</v>
      </c>
      <c r="F15" s="22">
        <f>Scheduled!F15</f>
        <v>24.585595319531599</v>
      </c>
      <c r="G15" s="23">
        <f t="shared" si="2"/>
        <v>0.66829194673728654</v>
      </c>
      <c r="H15" s="22">
        <f>Scheduled!H15+Charter!H15</f>
        <v>658.65153145410568</v>
      </c>
      <c r="I15" s="23">
        <f t="shared" si="3"/>
        <v>3.9090261356641722</v>
      </c>
      <c r="J15" s="22">
        <f>Scheduled!J15+Charter!J15</f>
        <v>494.71558595164004</v>
      </c>
      <c r="K15" s="31">
        <f t="shared" si="4"/>
        <v>1.7377089994484507</v>
      </c>
    </row>
    <row r="16" spans="1:11" x14ac:dyDescent="0.2">
      <c r="A16" s="2" t="s">
        <v>25</v>
      </c>
      <c r="B16" s="22">
        <f>Scheduled!B16+Charter!B16</f>
        <v>503.13849068591526</v>
      </c>
      <c r="C16" s="23">
        <f t="shared" si="0"/>
        <v>1.2493790020443782</v>
      </c>
      <c r="D16" s="22">
        <f>Scheduled!D16+Charter!D16</f>
        <v>823.18556269906196</v>
      </c>
      <c r="E16" s="23">
        <f t="shared" si="1"/>
        <v>1.3171718983373424</v>
      </c>
      <c r="F16" s="22">
        <f>Scheduled!F16</f>
        <v>37.045960008079803</v>
      </c>
      <c r="G16" s="23">
        <f t="shared" si="2"/>
        <v>1.0069927699852415</v>
      </c>
      <c r="H16" s="22">
        <f>Scheduled!H16+Charter!H16</f>
        <v>237.07878149578599</v>
      </c>
      <c r="I16" s="23">
        <f t="shared" si="3"/>
        <v>1.4070371187514927</v>
      </c>
      <c r="J16" s="22">
        <f>Scheduled!J16+Charter!J16</f>
        <v>316.46854916077967</v>
      </c>
      <c r="K16" s="31">
        <f t="shared" si="4"/>
        <v>1.1116088951619136</v>
      </c>
    </row>
    <row r="17" spans="1:11" x14ac:dyDescent="0.2">
      <c r="A17" s="2"/>
      <c r="B17" s="22"/>
      <c r="C17" s="23"/>
      <c r="D17" s="22"/>
      <c r="E17" s="23"/>
      <c r="F17" s="22"/>
      <c r="G17" s="23"/>
      <c r="H17" s="22"/>
      <c r="I17" s="23"/>
      <c r="J17" s="22"/>
      <c r="K17" s="31"/>
    </row>
    <row r="18" spans="1:11" x14ac:dyDescent="0.2">
      <c r="A18" s="2" t="s">
        <v>31</v>
      </c>
      <c r="B18" s="22">
        <f>Scheduled!B18+Charter!B18</f>
        <v>14.552857993926601</v>
      </c>
      <c r="C18" s="23">
        <f>B18/B$20*100</f>
        <v>3.6137237627275311E-2</v>
      </c>
      <c r="D18" s="22">
        <f>Scheduled!D18+Charter!D18</f>
        <v>7.2634959740456999</v>
      </c>
      <c r="E18" s="23">
        <f>D18/D$20*100</f>
        <v>1.1622255314257738E-2</v>
      </c>
      <c r="F18" s="22">
        <f>Scheduled!F18</f>
        <v>1.1361666666666701</v>
      </c>
      <c r="G18" s="23">
        <f>F18/F$20*100</f>
        <v>3.0883573231252088E-2</v>
      </c>
      <c r="H18" s="22">
        <f>Scheduled!H18+Charter!H18</f>
        <v>0</v>
      </c>
      <c r="I18" s="23">
        <f>H18/H$20*100</f>
        <v>0</v>
      </c>
      <c r="J18" s="22">
        <f>Scheduled!J18+Charter!J18</f>
        <v>0</v>
      </c>
      <c r="K18" s="31">
        <f>J18/J$20*100</f>
        <v>0</v>
      </c>
    </row>
    <row r="19" spans="1:11" x14ac:dyDescent="0.2">
      <c r="A19" s="2"/>
      <c r="B19" s="24"/>
      <c r="C19" s="23"/>
      <c r="D19" s="24"/>
      <c r="E19" s="23"/>
      <c r="F19" s="24"/>
      <c r="G19" s="23"/>
      <c r="H19" s="24"/>
      <c r="I19" s="23"/>
      <c r="J19" s="24"/>
      <c r="K19" s="31"/>
    </row>
    <row r="20" spans="1:11" x14ac:dyDescent="0.2">
      <c r="A20" s="14" t="s">
        <v>11</v>
      </c>
      <c r="B20" s="25">
        <f>SUM(B7:B18)</f>
        <v>40271.085864467226</v>
      </c>
      <c r="C20" s="26">
        <v>100</v>
      </c>
      <c r="D20" s="25">
        <f>SUM(D7:D18)</f>
        <v>62496.441332992588</v>
      </c>
      <c r="E20" s="26">
        <v>100</v>
      </c>
      <c r="F20" s="25">
        <f>SUM(F7:F18)</f>
        <v>3678.8705055571299</v>
      </c>
      <c r="G20" s="26">
        <v>100</v>
      </c>
      <c r="H20" s="25">
        <f>SUM(H7:H18)</f>
        <v>16849.504418629218</v>
      </c>
      <c r="I20" s="26">
        <v>100</v>
      </c>
      <c r="J20" s="25">
        <f>SUM(J7:J18)</f>
        <v>28469.414965835069</v>
      </c>
      <c r="K20" s="32">
        <v>100</v>
      </c>
    </row>
    <row r="21" spans="1:11" x14ac:dyDescent="0.2">
      <c r="B21" s="18"/>
      <c r="D21" s="18"/>
      <c r="F21" s="18"/>
      <c r="H21" s="18"/>
      <c r="I21" s="5"/>
      <c r="J21" s="5"/>
      <c r="K21" s="5"/>
    </row>
    <row r="22" spans="1:11" x14ac:dyDescent="0.2">
      <c r="A22" s="19" t="s">
        <v>26</v>
      </c>
      <c r="B22" s="16"/>
      <c r="D22" s="16"/>
      <c r="F22" s="16"/>
      <c r="H22" s="16"/>
      <c r="I22" s="5"/>
      <c r="J22" s="5"/>
      <c r="K22" s="5"/>
    </row>
    <row r="23" spans="1:11" x14ac:dyDescent="0.2">
      <c r="A23" s="19"/>
      <c r="B23" s="16"/>
      <c r="D23" s="16"/>
      <c r="F23" s="16"/>
      <c r="H23" s="16"/>
      <c r="I23" s="5"/>
      <c r="J23" s="5"/>
      <c r="K23" s="5"/>
    </row>
    <row r="24" spans="1:11" x14ac:dyDescent="0.2">
      <c r="D24" s="16"/>
    </row>
    <row r="25" spans="1:11" ht="10.5" x14ac:dyDescent="0.25">
      <c r="A25" s="4" t="s">
        <v>24</v>
      </c>
    </row>
    <row r="26" spans="1:11" x14ac:dyDescent="0.2">
      <c r="A26" s="6" t="s">
        <v>30</v>
      </c>
    </row>
    <row r="28" spans="1:11" x14ac:dyDescent="0.2">
      <c r="A28" s="1" t="s">
        <v>14</v>
      </c>
      <c r="B28" s="21" t="s">
        <v>20</v>
      </c>
      <c r="C28" s="11"/>
      <c r="D28" s="21" t="s">
        <v>4</v>
      </c>
      <c r="E28" s="20"/>
      <c r="F28" s="8" t="s">
        <v>15</v>
      </c>
      <c r="G28" s="28"/>
      <c r="H28"/>
    </row>
    <row r="29" spans="1:11" x14ac:dyDescent="0.2">
      <c r="A29" s="3"/>
      <c r="B29" s="10" t="s">
        <v>12</v>
      </c>
      <c r="C29" s="13" t="s">
        <v>13</v>
      </c>
      <c r="D29" s="10" t="s">
        <v>12</v>
      </c>
      <c r="E29" s="13" t="s">
        <v>13</v>
      </c>
      <c r="F29" s="10" t="s">
        <v>12</v>
      </c>
      <c r="G29" s="29" t="s">
        <v>13</v>
      </c>
      <c r="H29"/>
    </row>
    <row r="30" spans="1:11" x14ac:dyDescent="0.2">
      <c r="A30" s="1"/>
      <c r="B30" s="9"/>
      <c r="C30" s="12"/>
      <c r="D30" s="9"/>
      <c r="E30" s="12"/>
      <c r="F30" s="9"/>
      <c r="G30" s="33"/>
      <c r="H30"/>
    </row>
    <row r="31" spans="1:11" x14ac:dyDescent="0.2">
      <c r="A31" s="2" t="s">
        <v>4</v>
      </c>
      <c r="B31" s="22">
        <f>Scheduled!B31+Charter!B31</f>
        <v>2340.7681848669381</v>
      </c>
      <c r="C31" s="23">
        <f t="shared" ref="C31:C40" si="5">B31/B$44*100</f>
        <v>17.846381348064348</v>
      </c>
      <c r="D31" s="22">
        <f>Scheduled!D31+Charter!D31</f>
        <v>2596.8144691088819</v>
      </c>
      <c r="E31" s="23">
        <f t="shared" ref="E31:E40" si="6">D31/D$44*100</f>
        <v>68.518160175717682</v>
      </c>
      <c r="F31" s="22">
        <f>Scheduled!F31+Charter!F31</f>
        <v>1337.524420532259</v>
      </c>
      <c r="G31" s="31">
        <f t="shared" ref="G31:G40" si="7">F31/F$44*100</f>
        <v>4.3370713108988674</v>
      </c>
      <c r="H31"/>
    </row>
    <row r="32" spans="1:11" x14ac:dyDescent="0.2">
      <c r="A32" s="2" t="s">
        <v>16</v>
      </c>
      <c r="B32" s="22">
        <f>Scheduled!B32+Charter!B32</f>
        <v>111.35136762585489</v>
      </c>
      <c r="C32" s="23">
        <f t="shared" si="5"/>
        <v>0.84896017603403873</v>
      </c>
      <c r="D32" s="22">
        <f>Scheduled!D32+Charter!D32</f>
        <v>40.711961071730897</v>
      </c>
      <c r="E32" s="23">
        <f t="shared" si="6"/>
        <v>1.0742040692409125</v>
      </c>
      <c r="F32" s="22">
        <f>Scheduled!F32+Charter!F32</f>
        <v>43.992666911409955</v>
      </c>
      <c r="G32" s="31">
        <f t="shared" si="7"/>
        <v>0.14265110275555093</v>
      </c>
      <c r="H32"/>
    </row>
    <row r="33" spans="1:8" x14ac:dyDescent="0.2">
      <c r="A33" s="2" t="s">
        <v>17</v>
      </c>
      <c r="B33" s="22">
        <f>Scheduled!B33+Charter!B33</f>
        <v>23.3907835245986</v>
      </c>
      <c r="C33" s="23">
        <f t="shared" si="5"/>
        <v>0.17833497802506101</v>
      </c>
      <c r="D33" s="22">
        <f>Scheduled!D33+Charter!D33</f>
        <v>6.6733723683828376</v>
      </c>
      <c r="E33" s="23">
        <f t="shared" si="6"/>
        <v>0.17608004048358983</v>
      </c>
      <c r="F33" s="22">
        <f>Scheduled!F33+Charter!F33</f>
        <v>664.21008408698879</v>
      </c>
      <c r="G33" s="31">
        <f t="shared" si="7"/>
        <v>2.1537748813266808</v>
      </c>
      <c r="H33"/>
    </row>
    <row r="34" spans="1:8" x14ac:dyDescent="0.2">
      <c r="A34" s="2" t="s">
        <v>5</v>
      </c>
      <c r="B34" s="22">
        <f>Scheduled!B34+Charter!B34</f>
        <v>92.455967998993714</v>
      </c>
      <c r="C34" s="23">
        <f t="shared" si="5"/>
        <v>0.70489870525486098</v>
      </c>
      <c r="D34" s="22">
        <f>Scheduled!D34+Charter!D34</f>
        <v>21.298994560169518</v>
      </c>
      <c r="E34" s="23">
        <f t="shared" si="6"/>
        <v>0.56198389920255976</v>
      </c>
      <c r="F34" s="22">
        <f>Scheduled!F34+Charter!F34</f>
        <v>18887.79146621389</v>
      </c>
      <c r="G34" s="31">
        <f t="shared" si="7"/>
        <v>61.245759132949594</v>
      </c>
      <c r="H34"/>
    </row>
    <row r="35" spans="1:8" x14ac:dyDescent="0.2">
      <c r="A35" s="2" t="s">
        <v>6</v>
      </c>
      <c r="B35" s="22">
        <f>Scheduled!B35+Charter!B35</f>
        <v>9.6087215238974295</v>
      </c>
      <c r="C35" s="23">
        <f t="shared" si="5"/>
        <v>7.325838999839937E-2</v>
      </c>
      <c r="D35" s="22">
        <f>Scheduled!D35+Charter!D35</f>
        <v>1.285853638975321</v>
      </c>
      <c r="E35" s="23">
        <f t="shared" si="6"/>
        <v>3.3927847617113059E-2</v>
      </c>
      <c r="F35" s="22">
        <f>Scheduled!F35+Charter!F35</f>
        <v>367.67563865150214</v>
      </c>
      <c r="G35" s="31">
        <f t="shared" si="7"/>
        <v>1.1922290461637135</v>
      </c>
      <c r="H35"/>
    </row>
    <row r="36" spans="1:8" x14ac:dyDescent="0.2">
      <c r="A36" s="2" t="s">
        <v>7</v>
      </c>
      <c r="B36" s="22">
        <f>Scheduled!B36+Charter!B36</f>
        <v>317.76324541652076</v>
      </c>
      <c r="C36" s="23">
        <f t="shared" si="5"/>
        <v>2.4226764925994395</v>
      </c>
      <c r="D36" s="22">
        <f>Scheduled!D36+Charter!D36</f>
        <v>17.863340989099832</v>
      </c>
      <c r="E36" s="23">
        <f t="shared" si="6"/>
        <v>0.471332578328023</v>
      </c>
      <c r="F36" s="22">
        <f>Scheduled!F36+Charter!F36</f>
        <v>143.04177169249465</v>
      </c>
      <c r="G36" s="31">
        <f t="shared" si="7"/>
        <v>0.46382881295041123</v>
      </c>
      <c r="H36"/>
    </row>
    <row r="37" spans="1:8" x14ac:dyDescent="0.2">
      <c r="A37" s="2" t="s">
        <v>8</v>
      </c>
      <c r="B37" s="22">
        <f>Scheduled!B37+Charter!B37</f>
        <v>445.08841924244439</v>
      </c>
      <c r="C37" s="23">
        <f t="shared" si="5"/>
        <v>3.3934234559238683</v>
      </c>
      <c r="D37" s="22">
        <f>Scheduled!D37+Charter!D37</f>
        <v>8.0628618537099292</v>
      </c>
      <c r="E37" s="23">
        <f t="shared" si="6"/>
        <v>0.21274236821268153</v>
      </c>
      <c r="F37" s="22">
        <f>Scheduled!F37+Charter!F37</f>
        <v>73.306730508587776</v>
      </c>
      <c r="G37" s="31">
        <f t="shared" si="7"/>
        <v>0.23770520590425562</v>
      </c>
      <c r="H37"/>
    </row>
    <row r="38" spans="1:8" x14ac:dyDescent="0.2">
      <c r="A38" s="2" t="s">
        <v>9</v>
      </c>
      <c r="B38" s="22">
        <f>Scheduled!B38+Charter!B38</f>
        <v>235.13178187640031</v>
      </c>
      <c r="C38" s="23">
        <f t="shared" si="5"/>
        <v>1.7926813400595938</v>
      </c>
      <c r="D38" s="22">
        <f>Scheduled!D38+Charter!D38</f>
        <v>5.7121200323995396</v>
      </c>
      <c r="E38" s="23">
        <f t="shared" si="6"/>
        <v>0.15071694954672057</v>
      </c>
      <c r="F38" s="22">
        <f>Scheduled!F38+Charter!F38</f>
        <v>1197.93250298359</v>
      </c>
      <c r="G38" s="31">
        <f t="shared" si="7"/>
        <v>3.8844290327169335</v>
      </c>
      <c r="H38"/>
    </row>
    <row r="39" spans="1:8" x14ac:dyDescent="0.2">
      <c r="A39" s="2" t="s">
        <v>10</v>
      </c>
      <c r="B39" s="22">
        <f>Scheduled!B39+Charter!B39</f>
        <v>9325.6777535861875</v>
      </c>
      <c r="C39" s="23">
        <f t="shared" si="5"/>
        <v>71.100420193518616</v>
      </c>
      <c r="D39" s="22">
        <f>Scheduled!D39+Charter!D39</f>
        <v>425.2646831025682</v>
      </c>
      <c r="E39" s="23">
        <f t="shared" si="6"/>
        <v>11.220806884943402</v>
      </c>
      <c r="F39" s="22">
        <f>Scheduled!F39+Charter!F39</f>
        <v>1635.053244823619</v>
      </c>
      <c r="G39" s="31">
        <f t="shared" si="7"/>
        <v>5.3018415298127177</v>
      </c>
      <c r="H39"/>
    </row>
    <row r="40" spans="1:8" x14ac:dyDescent="0.2">
      <c r="A40" s="2" t="s">
        <v>25</v>
      </c>
      <c r="B40" s="22">
        <f>Scheduled!B40+Charter!B40</f>
        <v>214.97001925751368</v>
      </c>
      <c r="C40" s="23">
        <f t="shared" si="5"/>
        <v>1.6389649205217689</v>
      </c>
      <c r="D40" s="22">
        <f>Scheduled!D40+Charter!D40</f>
        <v>666.27760569391796</v>
      </c>
      <c r="E40" s="23">
        <f t="shared" si="6"/>
        <v>17.580045186707324</v>
      </c>
      <c r="F40" s="22">
        <f>Scheduled!F40+Charter!F40</f>
        <v>6470.4910909796781</v>
      </c>
      <c r="G40" s="31">
        <f t="shared" si="7"/>
        <v>20.981285161841907</v>
      </c>
      <c r="H40"/>
    </row>
    <row r="41" spans="1:8" x14ac:dyDescent="0.2">
      <c r="A41" s="2"/>
      <c r="B41" s="22">
        <f>Scheduled!B41+Charter!B41</f>
        <v>0</v>
      </c>
      <c r="C41" s="23"/>
      <c r="D41" s="22">
        <f>Scheduled!D41+Charter!D41</f>
        <v>0</v>
      </c>
      <c r="E41" s="23"/>
      <c r="F41" s="22">
        <f>Scheduled!F41+Charter!F41</f>
        <v>0</v>
      </c>
      <c r="G41" s="31"/>
      <c r="H41"/>
    </row>
    <row r="42" spans="1:8" x14ac:dyDescent="0.2">
      <c r="A42" s="2" t="s">
        <v>31</v>
      </c>
      <c r="B42" s="22">
        <f>Scheduled!B42+Charter!B42</f>
        <v>0</v>
      </c>
      <c r="C42" s="23">
        <f>B42/B$44*100</f>
        <v>0</v>
      </c>
      <c r="D42" s="22">
        <f>Scheduled!D42+Charter!D42</f>
        <v>0</v>
      </c>
      <c r="E42" s="23">
        <f>D42/D$44*100</f>
        <v>0</v>
      </c>
      <c r="F42" s="22">
        <f>Scheduled!F42+Charter!F42</f>
        <v>18.326214240183667</v>
      </c>
      <c r="G42" s="31">
        <f>F42/F$44*100</f>
        <v>5.9424782679375301E-2</v>
      </c>
      <c r="H42"/>
    </row>
    <row r="43" spans="1:8" x14ac:dyDescent="0.2">
      <c r="A43" s="2"/>
      <c r="B43" s="24"/>
      <c r="C43" s="23"/>
      <c r="D43" s="24"/>
      <c r="E43" s="23"/>
      <c r="F43" s="24"/>
      <c r="G43" s="31"/>
      <c r="H43"/>
    </row>
    <row r="44" spans="1:8" x14ac:dyDescent="0.2">
      <c r="A44" s="14" t="s">
        <v>11</v>
      </c>
      <c r="B44" s="25">
        <f>SUM(B31:B42)</f>
        <v>13116.206244919349</v>
      </c>
      <c r="C44" s="26">
        <v>100</v>
      </c>
      <c r="D44" s="25">
        <f>SUM(D31:D42)</f>
        <v>3789.9652624198357</v>
      </c>
      <c r="E44" s="26">
        <v>100</v>
      </c>
      <c r="F44" s="25">
        <f>SUM(F31:F42)</f>
        <v>30839.345831624199</v>
      </c>
      <c r="G44" s="32">
        <v>100</v>
      </c>
      <c r="H44"/>
    </row>
    <row r="46" spans="1:8" ht="12" customHeight="1" x14ac:dyDescent="0.2">
      <c r="A46" s="19" t="s">
        <v>26</v>
      </c>
    </row>
    <row r="47" spans="1:8" x14ac:dyDescent="0.2">
      <c r="A47" s="19"/>
      <c r="B47"/>
      <c r="C47"/>
      <c r="D47"/>
      <c r="E47"/>
      <c r="F47"/>
      <c r="G47"/>
      <c r="H47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Scheduled</vt:lpstr>
      <vt:lpstr>Charter</vt:lpstr>
      <vt:lpstr>ALL</vt:lpstr>
    </vt:vector>
  </TitlesOfParts>
  <Company>CAA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</dc:creator>
  <cp:lastModifiedBy>David Young</cp:lastModifiedBy>
  <cp:lastPrinted>2018-02-20T10:05:38Z</cp:lastPrinted>
  <dcterms:created xsi:type="dcterms:W3CDTF">2001-07-09T11:14:39Z</dcterms:created>
  <dcterms:modified xsi:type="dcterms:W3CDTF">2026-09-29T09:48:57Z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2024-08-12T13:11:29Z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cc0381a8-2c02-47f2-b8c5-6f73a33b4490</vt:lpwstr>
  </property>
  <property fmtid="{D5CDD505-2E9C-101B-9397-08002B2CF9AE}" pid="8" name="MSIP_Label_1e6039e1-a83a-4485-9581-62128b86c05c_ContentBits">
    <vt:lpwstr>3</vt:lpwstr>
  </property>
</Properties>
</file>