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napback\2025Snapback\CAPI\Report25\Final\"/>
    </mc:Choice>
  </mc:AlternateContent>
  <xr:revisionPtr revIDLastSave="0" documentId="13_ncr:1_{856A0EDE-E63C-4765-8705-37F5EC0D70AE}" xr6:coauthVersionLast="47" xr6:coauthVersionMax="47" xr10:uidLastSave="{00000000-0000-0000-0000-000000000000}"/>
  <bookViews>
    <workbookView xWindow="-110" yWindow="-110" windowWidth="19420" windowHeight="11500" tabRatio="601" xr2:uid="{00000000-000D-0000-FFFF-FFFF00000000}"/>
  </bookViews>
  <sheets>
    <sheet name="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J60" i="1" s="1"/>
  <c r="B58" i="1"/>
  <c r="D58" i="1"/>
  <c r="F58" i="1"/>
  <c r="H58" i="1"/>
  <c r="J58" i="1"/>
  <c r="L58" i="1"/>
  <c r="N58" i="1"/>
  <c r="P58" i="1"/>
  <c r="P51" i="1"/>
  <c r="P52" i="1"/>
  <c r="P53" i="1"/>
  <c r="P54" i="1"/>
  <c r="P55" i="1"/>
  <c r="P56" i="1"/>
  <c r="P57" i="1"/>
  <c r="N51" i="1"/>
  <c r="N52" i="1"/>
  <c r="N53" i="1"/>
  <c r="N54" i="1"/>
  <c r="N55" i="1"/>
  <c r="N56" i="1"/>
  <c r="F78" i="1" s="1"/>
  <c r="N57" i="1"/>
  <c r="L51" i="1"/>
  <c r="L52" i="1"/>
  <c r="L53" i="1"/>
  <c r="L54" i="1"/>
  <c r="L55" i="1"/>
  <c r="L56" i="1"/>
  <c r="L57" i="1"/>
  <c r="J51" i="1"/>
  <c r="J52" i="1"/>
  <c r="J53" i="1"/>
  <c r="J54" i="1"/>
  <c r="J55" i="1"/>
  <c r="J56" i="1"/>
  <c r="J57" i="1"/>
  <c r="H51" i="1"/>
  <c r="H52" i="1"/>
  <c r="H53" i="1"/>
  <c r="H54" i="1"/>
  <c r="H55" i="1"/>
  <c r="H56" i="1"/>
  <c r="H57" i="1"/>
  <c r="F51" i="1"/>
  <c r="F52" i="1"/>
  <c r="F53" i="1"/>
  <c r="F54" i="1"/>
  <c r="F55" i="1"/>
  <c r="F56" i="1"/>
  <c r="F57" i="1"/>
  <c r="D51" i="1"/>
  <c r="D52" i="1"/>
  <c r="D53" i="1"/>
  <c r="D54" i="1"/>
  <c r="D55" i="1"/>
  <c r="D56" i="1"/>
  <c r="D57" i="1"/>
  <c r="B51" i="1"/>
  <c r="B52" i="1"/>
  <c r="B53" i="1"/>
  <c r="B54" i="1"/>
  <c r="B55" i="1"/>
  <c r="B56" i="1"/>
  <c r="B57" i="1"/>
  <c r="R30" i="1"/>
  <c r="I30" i="1" s="1"/>
  <c r="R31" i="1"/>
  <c r="S31" i="1" s="1"/>
  <c r="R32" i="1"/>
  <c r="M32" i="1" s="1"/>
  <c r="R33" i="1"/>
  <c r="O33" i="1" s="1"/>
  <c r="R34" i="1"/>
  <c r="R35" i="1"/>
  <c r="G35" i="1" s="1"/>
  <c r="R36" i="1"/>
  <c r="E36" i="1" s="1"/>
  <c r="R37" i="1"/>
  <c r="C37" i="1" s="1"/>
  <c r="P39" i="1"/>
  <c r="N39" i="1"/>
  <c r="L39" i="1"/>
  <c r="H39" i="1"/>
  <c r="F39" i="1"/>
  <c r="D39" i="1"/>
  <c r="B39" i="1"/>
  <c r="R9" i="1"/>
  <c r="M9" i="1" s="1"/>
  <c r="R10" i="1"/>
  <c r="S10" i="1" s="1"/>
  <c r="R11" i="1"/>
  <c r="O11" i="1" s="1"/>
  <c r="R12" i="1"/>
  <c r="Q12" i="1" s="1"/>
  <c r="R13" i="1"/>
  <c r="E13" i="1" s="1"/>
  <c r="R14" i="1"/>
  <c r="E14" i="1" s="1"/>
  <c r="R15" i="1"/>
  <c r="E15" i="1" s="1"/>
  <c r="R16" i="1"/>
  <c r="M16" i="1" s="1"/>
  <c r="P18" i="1"/>
  <c r="N18" i="1"/>
  <c r="L18" i="1"/>
  <c r="J18" i="1"/>
  <c r="H18" i="1"/>
  <c r="F18" i="1"/>
  <c r="D18" i="1"/>
  <c r="B18" i="1"/>
  <c r="H80" i="1" l="1"/>
  <c r="H78" i="1"/>
  <c r="P60" i="1"/>
  <c r="F79" i="1"/>
  <c r="D76" i="1"/>
  <c r="L60" i="1"/>
  <c r="B80" i="1"/>
  <c r="B76" i="1"/>
  <c r="B75" i="1"/>
  <c r="B74" i="1"/>
  <c r="N60" i="1"/>
  <c r="D77" i="1"/>
  <c r="M35" i="1"/>
  <c r="C35" i="1"/>
  <c r="K32" i="1"/>
  <c r="G32" i="1"/>
  <c r="I32" i="1"/>
  <c r="G31" i="1"/>
  <c r="K31" i="1"/>
  <c r="O31" i="1"/>
  <c r="C31" i="1"/>
  <c r="M31" i="1"/>
  <c r="Q31" i="1"/>
  <c r="I31" i="1"/>
  <c r="E31" i="1"/>
  <c r="D60" i="1"/>
  <c r="E35" i="1"/>
  <c r="K33" i="1"/>
  <c r="Q30" i="1"/>
  <c r="O36" i="1"/>
  <c r="F60" i="1"/>
  <c r="D78" i="1"/>
  <c r="H60" i="1"/>
  <c r="B77" i="1"/>
  <c r="M37" i="1"/>
  <c r="K37" i="1"/>
  <c r="K30" i="1"/>
  <c r="S30" i="1"/>
  <c r="B79" i="1"/>
  <c r="S35" i="1"/>
  <c r="I35" i="1"/>
  <c r="M30" i="1"/>
  <c r="O37" i="1"/>
  <c r="K36" i="1"/>
  <c r="Q37" i="1"/>
  <c r="G37" i="1"/>
  <c r="O30" i="1"/>
  <c r="G30" i="1"/>
  <c r="K35" i="1"/>
  <c r="C36" i="1"/>
  <c r="B60" i="1"/>
  <c r="S37" i="1"/>
  <c r="I37" i="1"/>
  <c r="Q36" i="1"/>
  <c r="E37" i="1"/>
  <c r="S36" i="1"/>
  <c r="O35" i="1"/>
  <c r="E30" i="1"/>
  <c r="Q35" i="1"/>
  <c r="C32" i="1"/>
  <c r="G33" i="1"/>
  <c r="C30" i="1"/>
  <c r="I33" i="1"/>
  <c r="Q32" i="1"/>
  <c r="E33" i="1"/>
  <c r="O32" i="1"/>
  <c r="I36" i="1"/>
  <c r="R39" i="1"/>
  <c r="S32" i="1"/>
  <c r="Q33" i="1"/>
  <c r="B73" i="1"/>
  <c r="G36" i="1"/>
  <c r="C33" i="1"/>
  <c r="M36" i="1"/>
  <c r="E32" i="1"/>
  <c r="S33" i="1"/>
  <c r="M33" i="1"/>
  <c r="F74" i="1"/>
  <c r="D80" i="1"/>
  <c r="D79" i="1"/>
  <c r="B78" i="1"/>
  <c r="H74" i="1"/>
  <c r="H73" i="1"/>
  <c r="F76" i="1"/>
  <c r="F80" i="1"/>
  <c r="F75" i="1"/>
  <c r="F73" i="1"/>
  <c r="D74" i="1"/>
  <c r="H79" i="1"/>
  <c r="H77" i="1"/>
  <c r="H76" i="1"/>
  <c r="H75" i="1"/>
  <c r="F77" i="1"/>
  <c r="D75" i="1"/>
  <c r="S13" i="1"/>
  <c r="C12" i="1"/>
  <c r="S11" i="1"/>
  <c r="R53" i="1"/>
  <c r="Q53" i="1" s="1"/>
  <c r="D73" i="1"/>
  <c r="I14" i="1"/>
  <c r="S12" i="1"/>
  <c r="S14" i="1"/>
  <c r="O15" i="1"/>
  <c r="O13" i="1"/>
  <c r="O12" i="1"/>
  <c r="M15" i="1"/>
  <c r="Q13" i="1"/>
  <c r="Q15" i="1"/>
  <c r="C14" i="1"/>
  <c r="R57" i="1"/>
  <c r="C57" i="1" s="1"/>
  <c r="K13" i="1"/>
  <c r="G15" i="1"/>
  <c r="R56" i="1"/>
  <c r="S56" i="1" s="1"/>
  <c r="O14" i="1"/>
  <c r="M14" i="1"/>
  <c r="K16" i="1"/>
  <c r="S15" i="1"/>
  <c r="Q9" i="1"/>
  <c r="K14" i="1"/>
  <c r="Q14" i="1"/>
  <c r="Q16" i="1"/>
  <c r="R51" i="1"/>
  <c r="M51" i="1" s="1"/>
  <c r="E12" i="1"/>
  <c r="K15" i="1"/>
  <c r="I9" i="1"/>
  <c r="K12" i="1"/>
  <c r="S9" i="1"/>
  <c r="G13" i="1"/>
  <c r="I13" i="1"/>
  <c r="M12" i="1"/>
  <c r="M10" i="1"/>
  <c r="C13" i="1"/>
  <c r="R55" i="1"/>
  <c r="O55" i="1" s="1"/>
  <c r="M13" i="1"/>
  <c r="C16" i="1"/>
  <c r="G14" i="1"/>
  <c r="G10" i="1"/>
  <c r="C15" i="1"/>
  <c r="Q10" i="1"/>
  <c r="R52" i="1"/>
  <c r="E16" i="1"/>
  <c r="E11" i="1"/>
  <c r="R18" i="1"/>
  <c r="C11" i="1"/>
  <c r="O9" i="1"/>
  <c r="R58" i="1"/>
  <c r="I10" i="1"/>
  <c r="I15" i="1"/>
  <c r="C9" i="1"/>
  <c r="O16" i="1"/>
  <c r="S16" i="1"/>
  <c r="Q11" i="1"/>
  <c r="I12" i="1"/>
  <c r="K11" i="1"/>
  <c r="E9" i="1"/>
  <c r="G12" i="1"/>
  <c r="C10" i="1"/>
  <c r="G9" i="1"/>
  <c r="K10" i="1"/>
  <c r="R54" i="1"/>
  <c r="K9" i="1"/>
  <c r="I16" i="1"/>
  <c r="G16" i="1"/>
  <c r="I11" i="1"/>
  <c r="M11" i="1"/>
  <c r="O10" i="1"/>
  <c r="E10" i="1"/>
  <c r="G11" i="1"/>
  <c r="J80" i="1" l="1"/>
  <c r="C80" i="1" s="1"/>
  <c r="B82" i="1"/>
  <c r="J74" i="1"/>
  <c r="C74" i="1" s="1"/>
  <c r="F82" i="1"/>
  <c r="J78" i="1"/>
  <c r="C78" i="1" s="1"/>
  <c r="E39" i="1"/>
  <c r="M39" i="1"/>
  <c r="C39" i="1"/>
  <c r="K39" i="1"/>
  <c r="S39" i="1"/>
  <c r="G39" i="1"/>
  <c r="I39" i="1"/>
  <c r="O39" i="1"/>
  <c r="Q39" i="1"/>
  <c r="J79" i="1"/>
  <c r="E79" i="1" s="1"/>
  <c r="D82" i="1"/>
  <c r="M57" i="1"/>
  <c r="H82" i="1"/>
  <c r="S53" i="1"/>
  <c r="J77" i="1"/>
  <c r="E77" i="1" s="1"/>
  <c r="E53" i="1"/>
  <c r="J73" i="1"/>
  <c r="C73" i="1" s="1"/>
  <c r="G53" i="1"/>
  <c r="K53" i="1"/>
  <c r="C56" i="1"/>
  <c r="E57" i="1"/>
  <c r="O57" i="1"/>
  <c r="J75" i="1"/>
  <c r="E75" i="1" s="1"/>
  <c r="M53" i="1"/>
  <c r="J76" i="1"/>
  <c r="G76" i="1" s="1"/>
  <c r="I53" i="1"/>
  <c r="I57" i="1"/>
  <c r="K57" i="1"/>
  <c r="Q57" i="1"/>
  <c r="S57" i="1"/>
  <c r="C53" i="1"/>
  <c r="I51" i="1"/>
  <c r="K51" i="1"/>
  <c r="C51" i="1"/>
  <c r="Q51" i="1"/>
  <c r="G57" i="1"/>
  <c r="O53" i="1"/>
  <c r="M55" i="1"/>
  <c r="O56" i="1"/>
  <c r="K56" i="1"/>
  <c r="G56" i="1"/>
  <c r="O51" i="1"/>
  <c r="I56" i="1"/>
  <c r="Q56" i="1"/>
  <c r="E56" i="1"/>
  <c r="M56" i="1"/>
  <c r="G55" i="1"/>
  <c r="K55" i="1"/>
  <c r="S51" i="1"/>
  <c r="E51" i="1"/>
  <c r="G51" i="1"/>
  <c r="Q55" i="1"/>
  <c r="C55" i="1"/>
  <c r="S55" i="1"/>
  <c r="I55" i="1"/>
  <c r="E55" i="1"/>
  <c r="I54" i="1"/>
  <c r="G54" i="1"/>
  <c r="M54" i="1"/>
  <c r="C54" i="1"/>
  <c r="S54" i="1"/>
  <c r="Q54" i="1"/>
  <c r="K54" i="1"/>
  <c r="E54" i="1"/>
  <c r="O54" i="1"/>
  <c r="O58" i="1"/>
  <c r="M58" i="1"/>
  <c r="I58" i="1"/>
  <c r="G58" i="1"/>
  <c r="Q58" i="1"/>
  <c r="C58" i="1"/>
  <c r="E58" i="1"/>
  <c r="K58" i="1"/>
  <c r="S58" i="1"/>
  <c r="S18" i="1"/>
  <c r="M18" i="1"/>
  <c r="R60" i="1"/>
  <c r="I18" i="1"/>
  <c r="E18" i="1"/>
  <c r="Q18" i="1"/>
  <c r="C18" i="1"/>
  <c r="K18" i="1"/>
  <c r="O18" i="1"/>
  <c r="G18" i="1"/>
  <c r="E52" i="1"/>
  <c r="O52" i="1"/>
  <c r="Q52" i="1"/>
  <c r="M52" i="1"/>
  <c r="G52" i="1"/>
  <c r="S52" i="1"/>
  <c r="I52" i="1"/>
  <c r="C52" i="1"/>
  <c r="K52" i="1"/>
  <c r="G80" i="1" l="1"/>
  <c r="I78" i="1"/>
  <c r="I74" i="1"/>
  <c r="G74" i="1"/>
  <c r="I80" i="1"/>
  <c r="E80" i="1"/>
  <c r="E74" i="1"/>
  <c r="G79" i="1"/>
  <c r="G78" i="1"/>
  <c r="E78" i="1"/>
  <c r="C79" i="1"/>
  <c r="E73" i="1"/>
  <c r="G73" i="1"/>
  <c r="I79" i="1"/>
  <c r="I73" i="1"/>
  <c r="J82" i="1"/>
  <c r="C82" i="1" s="1"/>
  <c r="G77" i="1"/>
  <c r="C77" i="1"/>
  <c r="I77" i="1"/>
  <c r="C75" i="1"/>
  <c r="G75" i="1"/>
  <c r="I75" i="1"/>
  <c r="E76" i="1"/>
  <c r="C76" i="1"/>
  <c r="I76" i="1"/>
  <c r="S60" i="1"/>
  <c r="Q60" i="1"/>
  <c r="M60" i="1"/>
  <c r="O60" i="1"/>
  <c r="I60" i="1"/>
  <c r="K60" i="1"/>
  <c r="E60" i="1"/>
  <c r="G60" i="1"/>
  <c r="C60" i="1"/>
  <c r="I82" i="1" l="1"/>
  <c r="G82" i="1"/>
  <c r="E82" i="1"/>
</calcChain>
</file>

<file path=xl/sharedStrings.xml><?xml version="1.0" encoding="utf-8"?>
<sst xmlns="http://schemas.openxmlformats.org/spreadsheetml/2006/main" count="166" uniqueCount="29">
  <si>
    <t>Airport</t>
  </si>
  <si>
    <t>Total</t>
  </si>
  <si>
    <t>000's</t>
  </si>
  <si>
    <t>%</t>
  </si>
  <si>
    <t>UK</t>
  </si>
  <si>
    <t>Foreign</t>
  </si>
  <si>
    <t>International Business</t>
  </si>
  <si>
    <t>International Leisure</t>
  </si>
  <si>
    <t>Domestic Business</t>
  </si>
  <si>
    <t>Domestic Leisure</t>
  </si>
  <si>
    <t xml:space="preserve"> </t>
  </si>
  <si>
    <t>Business</t>
  </si>
  <si>
    <t>Leisure</t>
  </si>
  <si>
    <t>Gatwick</t>
  </si>
  <si>
    <t>Heathrow</t>
  </si>
  <si>
    <t>Luton</t>
  </si>
  <si>
    <t>Manchester</t>
  </si>
  <si>
    <t>Stansted</t>
  </si>
  <si>
    <t>Table 3.1</t>
  </si>
  <si>
    <t>Table 3.2</t>
  </si>
  <si>
    <t>Table 3.3</t>
  </si>
  <si>
    <t>Table 3.4</t>
  </si>
  <si>
    <t>Birmingham</t>
  </si>
  <si>
    <t>East Midlands</t>
  </si>
  <si>
    <r>
      <t>Note: Excludes</t>
    </r>
    <r>
      <rPr>
        <sz val="8"/>
        <rFont val="Arial"/>
        <family val="2"/>
      </rPr>
      <t xml:space="preserve"> interviews where passengers may not have answered all relevant core questions</t>
    </r>
  </si>
  <si>
    <t>London City</t>
  </si>
  <si>
    <t>Characteristics of scheduled terminating passengers at the 2025 survey airports.</t>
  </si>
  <si>
    <t>Characteristics of charter terminating passengers at the 2025 survey airports.</t>
  </si>
  <si>
    <t>Characteristics of all terminating passengers at the 2025 survey airports.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</si>
</sst>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,000"/>
    <numFmt numFmtId="166" formatCode="#,##0\ "/>
    <numFmt numFmtId="167" formatCode="0.0\ \ "/>
  </numFmts>
  <fonts count="4" x14ac:knownFonts="1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0" fillId="0" borderId="9" xfId="0" applyBorder="1" applyAlignment="1">
      <alignment horizontal="centerContinuous"/>
    </xf>
    <xf numFmtId="166" fontId="0" fillId="0" borderId="2" xfId="0" applyNumberFormat="1" applyBorder="1" applyAlignment="1">
      <alignment horizontal="right"/>
    </xf>
    <xf numFmtId="167" fontId="0" fillId="0" borderId="2" xfId="0" applyNumberFormat="1" applyBorder="1"/>
    <xf numFmtId="166" fontId="0" fillId="0" borderId="4" xfId="0" applyNumberFormat="1" applyBorder="1" applyAlignment="1">
      <alignment horizontal="right"/>
    </xf>
    <xf numFmtId="167" fontId="0" fillId="0" borderId="4" xfId="0" applyNumberFormat="1" applyBorder="1"/>
    <xf numFmtId="167" fontId="0" fillId="0" borderId="10" xfId="0" applyNumberFormat="1" applyBorder="1"/>
    <xf numFmtId="164" fontId="0" fillId="0" borderId="10" xfId="0" applyNumberFormat="1" applyBorder="1" applyAlignment="1">
      <alignment horizontal="center"/>
    </xf>
    <xf numFmtId="167" fontId="0" fillId="0" borderId="5" xfId="0" applyNumberFormat="1" applyBorder="1"/>
    <xf numFmtId="0" fontId="0" fillId="0" borderId="11" xfId="0" applyBorder="1"/>
    <xf numFmtId="0" fontId="0" fillId="0" borderId="10" xfId="0" applyBorder="1"/>
    <xf numFmtId="0" fontId="0" fillId="0" borderId="5" xfId="0" applyBorder="1"/>
    <xf numFmtId="0" fontId="0" fillId="0" borderId="10" xfId="0" applyBorder="1" applyAlignment="1">
      <alignment horizontal="centerContinuous"/>
    </xf>
    <xf numFmtId="0" fontId="0" fillId="0" borderId="12" xfId="0" applyBorder="1" applyAlignment="1">
      <alignment horizontal="left"/>
    </xf>
    <xf numFmtId="0" fontId="0" fillId="0" borderId="3" xfId="0" applyBorder="1"/>
    <xf numFmtId="0" fontId="2" fillId="0" borderId="2" xfId="0" applyFont="1" applyBorder="1"/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66" fontId="0" fillId="0" borderId="3" xfId="0" applyNumberFormat="1" applyBorder="1" applyAlignment="1">
      <alignment horizontal="right"/>
    </xf>
    <xf numFmtId="166" fontId="0" fillId="0" borderId="13" xfId="0" applyNumberFormat="1" applyBorder="1" applyAlignment="1">
      <alignment horizontal="right"/>
    </xf>
    <xf numFmtId="166" fontId="0" fillId="0" borderId="10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6" fontId="0" fillId="0" borderId="0" xfId="0" applyNumberFormat="1"/>
    <xf numFmtId="0" fontId="0" fillId="0" borderId="15" xfId="0" applyBorder="1" applyAlignment="1">
      <alignment horizontal="centerContinuous"/>
    </xf>
    <xf numFmtId="3" fontId="0" fillId="0" borderId="0" xfId="0" applyNumberFormat="1"/>
    <xf numFmtId="0" fontId="0" fillId="0" borderId="14" xfId="0" applyBorder="1" applyAlignment="1">
      <alignment horizontal="centerContinuous"/>
    </xf>
    <xf numFmtId="3" fontId="0" fillId="0" borderId="10" xfId="0" applyNumberFormat="1" applyBorder="1"/>
    <xf numFmtId="0" fontId="0" fillId="0" borderId="0" xfId="0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5"/>
  <sheetViews>
    <sheetView tabSelected="1" topLeftCell="A42" workbookViewId="0">
      <selection activeCell="I46" sqref="I46"/>
    </sheetView>
  </sheetViews>
  <sheetFormatPr defaultRowHeight="10" x14ac:dyDescent="0.2"/>
  <cols>
    <col min="1" max="1" width="24.33203125" customWidth="1"/>
    <col min="2" max="19" width="8.44140625" customWidth="1"/>
  </cols>
  <sheetData>
    <row r="1" spans="1:81" ht="10.5" x14ac:dyDescent="0.25">
      <c r="A1" s="1" t="s">
        <v>18</v>
      </c>
    </row>
    <row r="2" spans="1:81" s="2" customFormat="1" x14ac:dyDescent="0.2">
      <c r="A2" s="2" t="s">
        <v>26</v>
      </c>
    </row>
    <row r="5" spans="1:81" x14ac:dyDescent="0.2">
      <c r="A5" s="3"/>
      <c r="B5" s="13" t="s">
        <v>6</v>
      </c>
      <c r="C5" s="14"/>
      <c r="D5" s="14"/>
      <c r="E5" s="14"/>
      <c r="F5" s="13" t="s">
        <v>7</v>
      </c>
      <c r="G5" s="14"/>
      <c r="H5" s="14"/>
      <c r="I5" s="48"/>
      <c r="J5" s="13" t="s">
        <v>8</v>
      </c>
      <c r="K5" s="14"/>
      <c r="L5" s="14"/>
      <c r="M5" s="50"/>
      <c r="N5" s="13" t="s">
        <v>9</v>
      </c>
      <c r="O5" s="14"/>
      <c r="P5" s="14"/>
      <c r="Q5" s="48"/>
      <c r="R5" s="38"/>
      <c r="S5" s="15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</row>
    <row r="6" spans="1:81" x14ac:dyDescent="0.2">
      <c r="A6" s="4" t="s">
        <v>0</v>
      </c>
      <c r="B6" s="5" t="s">
        <v>4</v>
      </c>
      <c r="C6" s="6"/>
      <c r="D6" s="7" t="s">
        <v>5</v>
      </c>
      <c r="E6" s="37"/>
      <c r="F6" s="37" t="s">
        <v>4</v>
      </c>
      <c r="G6" s="6"/>
      <c r="H6" s="8" t="s">
        <v>5</v>
      </c>
      <c r="I6" s="7"/>
      <c r="J6" s="5" t="s">
        <v>4</v>
      </c>
      <c r="K6" s="6"/>
      <c r="L6" s="8" t="s">
        <v>5</v>
      </c>
      <c r="M6" s="5"/>
      <c r="N6" s="37" t="s">
        <v>4</v>
      </c>
      <c r="O6" s="6"/>
      <c r="P6" s="8" t="s">
        <v>5</v>
      </c>
      <c r="Q6" s="7"/>
      <c r="R6" s="8" t="s">
        <v>1</v>
      </c>
      <c r="S6" s="7"/>
    </row>
    <row r="7" spans="1:81" x14ac:dyDescent="0.2">
      <c r="A7" s="9"/>
      <c r="B7" s="10" t="s">
        <v>2</v>
      </c>
      <c r="C7" s="11" t="s">
        <v>3</v>
      </c>
      <c r="D7" s="12" t="s">
        <v>2</v>
      </c>
      <c r="E7" s="10" t="s">
        <v>3</v>
      </c>
      <c r="F7" s="10" t="s">
        <v>2</v>
      </c>
      <c r="G7" s="11" t="s">
        <v>3</v>
      </c>
      <c r="H7" s="12" t="s">
        <v>2</v>
      </c>
      <c r="I7" s="11" t="s">
        <v>3</v>
      </c>
      <c r="J7" s="10" t="s">
        <v>2</v>
      </c>
      <c r="K7" s="11" t="s">
        <v>3</v>
      </c>
      <c r="L7" s="12" t="s">
        <v>2</v>
      </c>
      <c r="M7" s="11" t="s">
        <v>3</v>
      </c>
      <c r="N7" s="10" t="s">
        <v>2</v>
      </c>
      <c r="O7" s="11" t="s">
        <v>3</v>
      </c>
      <c r="P7" s="12" t="s">
        <v>2</v>
      </c>
      <c r="Q7" s="11" t="s">
        <v>3</v>
      </c>
      <c r="R7" s="12" t="s">
        <v>2</v>
      </c>
      <c r="S7" s="11" t="s">
        <v>3</v>
      </c>
    </row>
    <row r="8" spans="1:81" x14ac:dyDescent="0.2">
      <c r="A8" s="4"/>
      <c r="B8" s="4"/>
      <c r="C8" s="4"/>
      <c r="D8" s="4"/>
      <c r="E8" s="35"/>
      <c r="F8" s="4"/>
      <c r="G8" s="4"/>
      <c r="H8" s="4"/>
      <c r="I8" s="4"/>
      <c r="J8" s="4"/>
      <c r="K8" s="4"/>
      <c r="L8" s="35"/>
      <c r="M8" s="4"/>
      <c r="N8" s="4"/>
      <c r="O8" s="4"/>
      <c r="P8" s="4"/>
      <c r="Q8" s="4"/>
      <c r="R8" s="39"/>
      <c r="S8" s="4"/>
    </row>
    <row r="9" spans="1:81" x14ac:dyDescent="0.2">
      <c r="A9" s="4" t="s">
        <v>22</v>
      </c>
      <c r="B9" s="27">
        <v>638.41963156461406</v>
      </c>
      <c r="C9" s="28">
        <f t="shared" ref="C9:C16" si="0">B9/$R9*100</f>
        <v>5.3679983914774843</v>
      </c>
      <c r="D9" s="27">
        <v>410.46799579132409</v>
      </c>
      <c r="E9" s="31">
        <f t="shared" ref="E9:E16" si="1">D9/$R9*100</f>
        <v>3.4513217204189477</v>
      </c>
      <c r="F9" s="27">
        <v>8523.8853906425338</v>
      </c>
      <c r="G9" s="28">
        <f t="shared" ref="G9:G16" si="2">F9/$R9*100</f>
        <v>71.67104644631624</v>
      </c>
      <c r="H9" s="49">
        <v>1194.5377704204252</v>
      </c>
      <c r="I9" s="28">
        <f t="shared" ref="I9:I16" si="3">H9/$R9*100</f>
        <v>10.043984415800285</v>
      </c>
      <c r="J9" s="51">
        <v>450.29755179255505</v>
      </c>
      <c r="K9" s="28">
        <f t="shared" ref="K9:K16" si="4">J9/$R9*100</f>
        <v>3.7862189917072464</v>
      </c>
      <c r="L9" s="49">
        <v>4.0243268189713897</v>
      </c>
      <c r="M9" s="28">
        <f t="shared" ref="M9:M16" si="5">L9/$R9*100</f>
        <v>3.3837587102507102E-2</v>
      </c>
      <c r="N9" s="51">
        <v>645.66706427212102</v>
      </c>
      <c r="O9" s="28">
        <f t="shared" ref="O9:O16" si="6">N9/$R9*100</f>
        <v>5.4289366916060278</v>
      </c>
      <c r="P9" s="27">
        <v>25.7670136167999</v>
      </c>
      <c r="Q9" s="28">
        <f t="shared" ref="Q9:Q16" si="7">P9/$R9*100</f>
        <v>0.21665575557126537</v>
      </c>
      <c r="R9" s="43">
        <f t="shared" ref="R9:R16" si="8">B9+D9+F9+H9+J9+L9+N9+P9</f>
        <v>11893.066744919344</v>
      </c>
      <c r="S9" s="41">
        <f t="shared" ref="S9:S16" si="9">R9/$R9*100</f>
        <v>100</v>
      </c>
      <c r="T9" s="19"/>
    </row>
    <row r="10" spans="1:81" x14ac:dyDescent="0.2">
      <c r="A10" s="40" t="s">
        <v>23</v>
      </c>
      <c r="B10" s="27">
        <v>51.175124636072795</v>
      </c>
      <c r="C10" s="28">
        <f t="shared" si="0"/>
        <v>1.6325390620767279</v>
      </c>
      <c r="D10" s="27">
        <v>6.4922949294641503</v>
      </c>
      <c r="E10" s="31">
        <f t="shared" si="1"/>
        <v>0.20711087955810922</v>
      </c>
      <c r="F10" s="27">
        <v>2744.4784505392199</v>
      </c>
      <c r="G10" s="28">
        <f t="shared" si="2"/>
        <v>87.551682724673938</v>
      </c>
      <c r="H10" s="49">
        <v>240.08239231510197</v>
      </c>
      <c r="I10" s="28">
        <f t="shared" si="3"/>
        <v>7.6588750170811819</v>
      </c>
      <c r="J10" s="51">
        <v>9.7540298778403489</v>
      </c>
      <c r="K10" s="28">
        <f t="shared" si="4"/>
        <v>0.31116357608269168</v>
      </c>
      <c r="L10" s="49">
        <v>0</v>
      </c>
      <c r="M10" s="28">
        <f t="shared" si="5"/>
        <v>0</v>
      </c>
      <c r="N10" s="51">
        <v>78.946970122159641</v>
      </c>
      <c r="O10" s="28">
        <f t="shared" si="6"/>
        <v>2.5184894706867218</v>
      </c>
      <c r="P10" s="27">
        <v>3.7660000000000036</v>
      </c>
      <c r="Q10" s="28">
        <f t="shared" si="7"/>
        <v>0.12013926984062887</v>
      </c>
      <c r="R10" s="43">
        <f t="shared" si="8"/>
        <v>3134.6952624198589</v>
      </c>
      <c r="S10" s="41">
        <f t="shared" si="9"/>
        <v>100</v>
      </c>
      <c r="T10" s="19"/>
    </row>
    <row r="11" spans="1:81" x14ac:dyDescent="0.2">
      <c r="A11" s="4" t="s">
        <v>13</v>
      </c>
      <c r="B11" s="27">
        <v>1740.2426345951449</v>
      </c>
      <c r="C11" s="28">
        <f t="shared" si="0"/>
        <v>4.5234317384905829</v>
      </c>
      <c r="D11" s="27">
        <v>580.30158100285598</v>
      </c>
      <c r="E11" s="31">
        <f t="shared" si="1"/>
        <v>1.5083842547135733</v>
      </c>
      <c r="F11" s="27">
        <v>27975.851633125749</v>
      </c>
      <c r="G11" s="28">
        <f t="shared" si="2"/>
        <v>72.717937529455398</v>
      </c>
      <c r="H11" s="49">
        <v>5724.5871737471589</v>
      </c>
      <c r="I11" s="28">
        <f t="shared" si="3"/>
        <v>14.87998213393286</v>
      </c>
      <c r="J11" s="51">
        <v>687.12654684316396</v>
      </c>
      <c r="K11" s="28">
        <f t="shared" si="4"/>
        <v>1.7860555583232784</v>
      </c>
      <c r="L11" s="49">
        <v>12.776493446028791</v>
      </c>
      <c r="M11" s="28">
        <f t="shared" si="5"/>
        <v>3.3210079336913174E-2</v>
      </c>
      <c r="N11" s="51">
        <v>1679.185150131756</v>
      </c>
      <c r="O11" s="28">
        <f t="shared" si="6"/>
        <v>4.364724350449638</v>
      </c>
      <c r="P11" s="27">
        <v>71.662974830043495</v>
      </c>
      <c r="Q11" s="28">
        <f t="shared" si="7"/>
        <v>0.18627435529775116</v>
      </c>
      <c r="R11" s="43">
        <f t="shared" si="8"/>
        <v>38471.734187721901</v>
      </c>
      <c r="S11" s="41">
        <f t="shared" si="9"/>
        <v>100</v>
      </c>
      <c r="T11" s="19"/>
    </row>
    <row r="12" spans="1:81" x14ac:dyDescent="0.2">
      <c r="A12" s="4" t="s">
        <v>14</v>
      </c>
      <c r="B12" s="27">
        <v>6029.9283985570282</v>
      </c>
      <c r="C12" s="28">
        <f t="shared" si="0"/>
        <v>9.6482978511189454</v>
      </c>
      <c r="D12" s="27">
        <v>4718.4614642800798</v>
      </c>
      <c r="E12" s="31">
        <f t="shared" si="1"/>
        <v>7.5498610592615467</v>
      </c>
      <c r="F12" s="27">
        <v>29715.621534780305</v>
      </c>
      <c r="G12" s="28">
        <f t="shared" si="2"/>
        <v>47.547026838211501</v>
      </c>
      <c r="H12" s="49">
        <v>19951.773279724563</v>
      </c>
      <c r="I12" s="28">
        <f t="shared" si="3"/>
        <v>31.924201837428885</v>
      </c>
      <c r="J12" s="51">
        <v>876.52855537994162</v>
      </c>
      <c r="K12" s="28">
        <f t="shared" si="4"/>
        <v>1.4025056382660299</v>
      </c>
      <c r="L12" s="49">
        <v>43.145069813280074</v>
      </c>
      <c r="M12" s="28">
        <f t="shared" si="5"/>
        <v>6.9035062583075235E-2</v>
      </c>
      <c r="N12" s="51">
        <v>1059.137546689318</v>
      </c>
      <c r="O12" s="28">
        <f t="shared" si="6"/>
        <v>1.694692513796239</v>
      </c>
      <c r="P12" s="27">
        <v>102.73260812319509</v>
      </c>
      <c r="Q12" s="28">
        <f t="shared" si="7"/>
        <v>0.16437919933378686</v>
      </c>
      <c r="R12" s="43">
        <f t="shared" si="8"/>
        <v>62497.328457347707</v>
      </c>
      <c r="S12" s="41">
        <f t="shared" si="9"/>
        <v>100</v>
      </c>
      <c r="T12" s="19"/>
    </row>
    <row r="13" spans="1:81" x14ac:dyDescent="0.2">
      <c r="A13" s="4" t="s">
        <v>25</v>
      </c>
      <c r="B13" s="27">
        <v>535.76883359933731</v>
      </c>
      <c r="C13" s="28">
        <f t="shared" si="0"/>
        <v>14.56340561022815</v>
      </c>
      <c r="D13" s="27">
        <v>577.70487631691208</v>
      </c>
      <c r="E13" s="31">
        <f t="shared" si="1"/>
        <v>15.703321860452993</v>
      </c>
      <c r="F13" s="27">
        <v>900.24071753719159</v>
      </c>
      <c r="G13" s="28">
        <f t="shared" si="2"/>
        <v>24.470573676820841</v>
      </c>
      <c r="H13" s="49">
        <v>913.22926998950493</v>
      </c>
      <c r="I13" s="28">
        <f t="shared" si="3"/>
        <v>24.823631835097775</v>
      </c>
      <c r="J13" s="51">
        <v>358.13147457414198</v>
      </c>
      <c r="K13" s="28">
        <f t="shared" si="4"/>
        <v>9.7348214359044221</v>
      </c>
      <c r="L13" s="49">
        <v>9.94934647676099</v>
      </c>
      <c r="M13" s="28">
        <f t="shared" si="5"/>
        <v>0.27044568330774194</v>
      </c>
      <c r="N13" s="51">
        <v>356.12597074794201</v>
      </c>
      <c r="O13" s="28">
        <f t="shared" si="6"/>
        <v>9.6803073174223897</v>
      </c>
      <c r="P13" s="27">
        <v>27.720016315349799</v>
      </c>
      <c r="Q13" s="28">
        <f t="shared" si="7"/>
        <v>0.75349258076567671</v>
      </c>
      <c r="R13" s="43">
        <f t="shared" si="8"/>
        <v>3678.8705055571409</v>
      </c>
      <c r="S13" s="41">
        <f t="shared" si="9"/>
        <v>100</v>
      </c>
      <c r="T13" s="19"/>
    </row>
    <row r="14" spans="1:81" x14ac:dyDescent="0.2">
      <c r="A14" s="4" t="s">
        <v>15</v>
      </c>
      <c r="B14" s="27">
        <v>1090.3458201249969</v>
      </c>
      <c r="C14" s="28">
        <f t="shared" si="0"/>
        <v>6.5171956234479804</v>
      </c>
      <c r="D14" s="27">
        <v>280.7136652337324</v>
      </c>
      <c r="E14" s="31">
        <f t="shared" si="1"/>
        <v>1.6778767219867845</v>
      </c>
      <c r="F14" s="27">
        <v>11870.306679185371</v>
      </c>
      <c r="G14" s="28">
        <f t="shared" si="2"/>
        <v>70.950985742948575</v>
      </c>
      <c r="H14" s="49">
        <v>2266.0553460332721</v>
      </c>
      <c r="I14" s="28">
        <f t="shared" si="3"/>
        <v>13.544625669281608</v>
      </c>
      <c r="J14" s="51">
        <v>264.60502008586963</v>
      </c>
      <c r="K14" s="28">
        <f t="shared" si="4"/>
        <v>1.5815924150085707</v>
      </c>
      <c r="L14" s="49">
        <v>7.2976686208132628</v>
      </c>
      <c r="M14" s="28">
        <f t="shared" si="5"/>
        <v>4.3619494952056179E-2</v>
      </c>
      <c r="N14" s="51">
        <v>916.43744765910196</v>
      </c>
      <c r="O14" s="28">
        <f t="shared" si="6"/>
        <v>5.4777135958232401</v>
      </c>
      <c r="P14" s="27">
        <v>34.529771686066795</v>
      </c>
      <c r="Q14" s="28">
        <f t="shared" si="7"/>
        <v>0.20639073655117449</v>
      </c>
      <c r="R14" s="43">
        <f t="shared" si="8"/>
        <v>16730.291418629226</v>
      </c>
      <c r="S14" s="41">
        <f t="shared" si="9"/>
        <v>100</v>
      </c>
      <c r="T14" s="19"/>
    </row>
    <row r="15" spans="1:81" x14ac:dyDescent="0.2">
      <c r="A15" s="4" t="s">
        <v>16</v>
      </c>
      <c r="B15" s="27">
        <v>1663.8474466629004</v>
      </c>
      <c r="C15" s="28">
        <f t="shared" si="0"/>
        <v>5.7488514977939733</v>
      </c>
      <c r="D15" s="27">
        <v>612.43913383640006</v>
      </c>
      <c r="E15" s="31">
        <f t="shared" si="1"/>
        <v>2.1160723832732242</v>
      </c>
      <c r="F15" s="27">
        <v>21712.885701610445</v>
      </c>
      <c r="G15" s="28">
        <f t="shared" si="2"/>
        <v>75.021394381730374</v>
      </c>
      <c r="H15" s="49">
        <v>3206.4714037790764</v>
      </c>
      <c r="I15" s="28">
        <f t="shared" si="3"/>
        <v>11.078857000514162</v>
      </c>
      <c r="J15" s="51">
        <v>384.25069069781398</v>
      </c>
      <c r="K15" s="28">
        <f t="shared" si="4"/>
        <v>1.327645850692011</v>
      </c>
      <c r="L15" s="49">
        <v>29.559332733342004</v>
      </c>
      <c r="M15" s="28">
        <f t="shared" si="5"/>
        <v>0.10213208825045142</v>
      </c>
      <c r="N15" s="51">
        <v>1167.407384702886</v>
      </c>
      <c r="O15" s="28">
        <f t="shared" si="6"/>
        <v>4.0335739346448918</v>
      </c>
      <c r="P15" s="27">
        <v>165.39715184371369</v>
      </c>
      <c r="Q15" s="28">
        <f t="shared" si="7"/>
        <v>0.57147286310091261</v>
      </c>
      <c r="R15" s="43">
        <f t="shared" si="8"/>
        <v>28942.258245866575</v>
      </c>
      <c r="S15" s="41">
        <f t="shared" si="9"/>
        <v>100</v>
      </c>
      <c r="T15" s="19"/>
    </row>
    <row r="16" spans="1:81" x14ac:dyDescent="0.2">
      <c r="A16" s="4" t="s">
        <v>17</v>
      </c>
      <c r="B16" s="27">
        <v>1442.329204727271</v>
      </c>
      <c r="C16" s="28">
        <f t="shared" si="0"/>
        <v>5.110554857162084</v>
      </c>
      <c r="D16" s="27">
        <v>620.45112558966503</v>
      </c>
      <c r="E16" s="31">
        <f t="shared" si="1"/>
        <v>2.1984228726156307</v>
      </c>
      <c r="F16" s="27">
        <v>18271.666608847598</v>
      </c>
      <c r="G16" s="28">
        <f t="shared" si="2"/>
        <v>64.741360176471787</v>
      </c>
      <c r="H16" s="49">
        <v>6430.1577614854596</v>
      </c>
      <c r="I16" s="28">
        <f t="shared" si="3"/>
        <v>22.783754133642315</v>
      </c>
      <c r="J16" s="51">
        <v>328.75555693936349</v>
      </c>
      <c r="K16" s="28">
        <f t="shared" si="4"/>
        <v>1.164868119447934</v>
      </c>
      <c r="L16" s="49">
        <v>6.6135513147534697</v>
      </c>
      <c r="M16" s="28">
        <f t="shared" si="5"/>
        <v>2.3433566126184798E-2</v>
      </c>
      <c r="N16" s="51">
        <v>988.89977377357104</v>
      </c>
      <c r="O16" s="28">
        <f t="shared" si="6"/>
        <v>3.5039341403758333</v>
      </c>
      <c r="P16" s="27">
        <v>133.68238315737381</v>
      </c>
      <c r="Q16" s="28">
        <f t="shared" si="7"/>
        <v>0.47367213415823728</v>
      </c>
      <c r="R16" s="43">
        <f t="shared" si="8"/>
        <v>28222.555965835054</v>
      </c>
      <c r="S16" s="41">
        <f t="shared" si="9"/>
        <v>100</v>
      </c>
      <c r="T16" s="19"/>
    </row>
    <row r="17" spans="1:81" x14ac:dyDescent="0.2">
      <c r="A17" s="4"/>
      <c r="B17" s="27"/>
      <c r="C17" s="28"/>
      <c r="D17" s="27"/>
      <c r="E17" s="31"/>
      <c r="F17" s="27"/>
      <c r="G17" s="28"/>
      <c r="H17" s="27"/>
      <c r="I17" s="28"/>
      <c r="J17" s="27"/>
      <c r="K17" s="28"/>
      <c r="L17" s="45"/>
      <c r="M17" s="28"/>
      <c r="N17" s="27"/>
      <c r="O17" s="28"/>
      <c r="P17" s="27"/>
      <c r="Q17" s="28"/>
      <c r="R17" s="43"/>
      <c r="S17" s="41"/>
      <c r="T17" s="19"/>
    </row>
    <row r="18" spans="1:81" x14ac:dyDescent="0.2">
      <c r="A18" s="9" t="s">
        <v>1</v>
      </c>
      <c r="B18" s="29">
        <f>SUM(B9:B16)</f>
        <v>13192.057094467365</v>
      </c>
      <c r="C18" s="30">
        <f>B18/$R18*100</f>
        <v>6.8151069483331659</v>
      </c>
      <c r="D18" s="29">
        <f>SUM(D9:D16)</f>
        <v>7807.0321369804342</v>
      </c>
      <c r="E18" s="33">
        <f>D18/$R18*100</f>
        <v>4.0331662136991291</v>
      </c>
      <c r="F18" s="29">
        <f>SUM(F9:F16)</f>
        <v>121714.93671626839</v>
      </c>
      <c r="G18" s="30">
        <f>F18/$R18*100</f>
        <v>62.878769019189399</v>
      </c>
      <c r="H18" s="29">
        <f>SUM(H9:H16)</f>
        <v>39926.894397494565</v>
      </c>
      <c r="I18" s="30">
        <f>H18/$R18*100</f>
        <v>20.626506805208468</v>
      </c>
      <c r="J18" s="29">
        <f>SUM(J9:J16)</f>
        <v>3359.4494261906902</v>
      </c>
      <c r="K18" s="30">
        <f>J18/$R18*100</f>
        <v>1.7355145572109452</v>
      </c>
      <c r="L18" s="46">
        <f>SUM(L9:L16)</f>
        <v>113.36578922394999</v>
      </c>
      <c r="M18" s="30">
        <f>L18/$R18*100</f>
        <v>5.8565542304045697E-2</v>
      </c>
      <c r="N18" s="29">
        <f>SUM(N9:N16)</f>
        <v>6891.8073080988552</v>
      </c>
      <c r="O18" s="30">
        <f>N18/$R18*100</f>
        <v>3.5603548055970697</v>
      </c>
      <c r="P18" s="29">
        <f>SUM(P9:P16)</f>
        <v>565.25791957254262</v>
      </c>
      <c r="Q18" s="30">
        <f>P18/$R18*100</f>
        <v>0.29201610845777826</v>
      </c>
      <c r="R18" s="44">
        <f>SUM(R9:R16)</f>
        <v>193570.80078829679</v>
      </c>
      <c r="S18" s="42">
        <f>R18/$R18*100</f>
        <v>100</v>
      </c>
      <c r="T18" s="19"/>
    </row>
    <row r="19" spans="1:81" x14ac:dyDescent="0.2">
      <c r="B19" s="22"/>
      <c r="C19" s="23"/>
      <c r="D19" s="22"/>
      <c r="E19" s="23"/>
      <c r="F19" s="22"/>
      <c r="G19" s="23"/>
      <c r="H19" s="22"/>
      <c r="I19" s="23"/>
      <c r="J19" s="22"/>
      <c r="K19" s="23"/>
      <c r="L19" s="22"/>
      <c r="M19" s="23"/>
      <c r="N19" s="22"/>
      <c r="O19" s="23"/>
      <c r="P19" s="22"/>
      <c r="Q19" s="23"/>
      <c r="R19" s="22"/>
      <c r="S19" s="24"/>
      <c r="T19" s="19"/>
    </row>
    <row r="20" spans="1:81" x14ac:dyDescent="0.2">
      <c r="A20" s="25" t="s">
        <v>24</v>
      </c>
      <c r="B20" s="22"/>
      <c r="C20" s="23"/>
      <c r="D20" s="22"/>
      <c r="E20" s="23"/>
      <c r="F20" s="22"/>
      <c r="G20" s="23"/>
      <c r="H20" s="22"/>
      <c r="I20" s="23"/>
      <c r="J20" s="22"/>
      <c r="K20" s="23"/>
      <c r="L20" s="22"/>
      <c r="M20" s="23"/>
      <c r="N20" s="22"/>
      <c r="O20" s="23"/>
      <c r="P20" s="22"/>
      <c r="Q20" s="23"/>
      <c r="R20" s="22"/>
      <c r="S20" s="24"/>
      <c r="T20" s="19"/>
    </row>
    <row r="21" spans="1:81" x14ac:dyDescent="0.2">
      <c r="A21" s="25"/>
      <c r="T21" s="19"/>
    </row>
    <row r="22" spans="1:81" ht="10.5" x14ac:dyDescent="0.25">
      <c r="A22" s="1" t="s">
        <v>19</v>
      </c>
      <c r="T22" s="19"/>
    </row>
    <row r="23" spans="1:81" s="2" customFormat="1" x14ac:dyDescent="0.2">
      <c r="A23" s="2" t="s">
        <v>27</v>
      </c>
      <c r="T23" s="19"/>
    </row>
    <row r="24" spans="1:81" x14ac:dyDescent="0.2">
      <c r="T24" s="19"/>
    </row>
    <row r="25" spans="1:81" x14ac:dyDescent="0.2">
      <c r="T25" s="19"/>
    </row>
    <row r="26" spans="1:81" x14ac:dyDescent="0.2">
      <c r="A26" s="3"/>
      <c r="B26" s="13" t="s">
        <v>6</v>
      </c>
      <c r="C26" s="14"/>
      <c r="D26" s="14"/>
      <c r="E26" s="14"/>
      <c r="F26" s="13" t="s">
        <v>7</v>
      </c>
      <c r="G26" s="14"/>
      <c r="H26" s="14"/>
      <c r="I26" s="48"/>
      <c r="J26" s="13" t="s">
        <v>8</v>
      </c>
      <c r="K26" s="14"/>
      <c r="L26" s="14"/>
      <c r="M26" s="48"/>
      <c r="N26" s="13" t="s">
        <v>9</v>
      </c>
      <c r="O26" s="14"/>
      <c r="P26" s="14"/>
      <c r="Q26" s="48"/>
      <c r="R26" s="38"/>
      <c r="S26" s="15"/>
      <c r="T26" s="19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</row>
    <row r="27" spans="1:81" x14ac:dyDescent="0.2">
      <c r="A27" s="4" t="s">
        <v>0</v>
      </c>
      <c r="B27" s="5" t="s">
        <v>4</v>
      </c>
      <c r="C27" s="6"/>
      <c r="D27" s="7" t="s">
        <v>5</v>
      </c>
      <c r="E27" s="37"/>
      <c r="F27" s="37" t="s">
        <v>4</v>
      </c>
      <c r="G27" s="6"/>
      <c r="H27" s="52" t="s">
        <v>5</v>
      </c>
      <c r="I27" s="7"/>
      <c r="J27" s="5" t="s">
        <v>4</v>
      </c>
      <c r="K27" s="6"/>
      <c r="L27" s="7" t="s">
        <v>5</v>
      </c>
      <c r="M27" s="5"/>
      <c r="N27" s="37" t="s">
        <v>4</v>
      </c>
      <c r="O27" s="6"/>
      <c r="P27" s="52" t="s">
        <v>5</v>
      </c>
      <c r="Q27" s="7"/>
      <c r="R27" s="52" t="s">
        <v>1</v>
      </c>
      <c r="S27" s="7"/>
      <c r="T27" s="19"/>
    </row>
    <row r="28" spans="1:81" x14ac:dyDescent="0.2">
      <c r="A28" s="9"/>
      <c r="B28" s="10" t="s">
        <v>2</v>
      </c>
      <c r="C28" s="11" t="s">
        <v>3</v>
      </c>
      <c r="D28" s="12" t="s">
        <v>2</v>
      </c>
      <c r="E28" s="10" t="s">
        <v>3</v>
      </c>
      <c r="F28" s="10" t="s">
        <v>2</v>
      </c>
      <c r="G28" s="11" t="s">
        <v>3</v>
      </c>
      <c r="H28" s="12" t="s">
        <v>2</v>
      </c>
      <c r="I28" s="11" t="s">
        <v>3</v>
      </c>
      <c r="J28" s="10" t="s">
        <v>2</v>
      </c>
      <c r="K28" s="11" t="s">
        <v>3</v>
      </c>
      <c r="L28" s="12" t="s">
        <v>2</v>
      </c>
      <c r="M28" s="11" t="s">
        <v>3</v>
      </c>
      <c r="N28" s="10" t="s">
        <v>2</v>
      </c>
      <c r="O28" s="11" t="s">
        <v>3</v>
      </c>
      <c r="P28" s="12" t="s">
        <v>2</v>
      </c>
      <c r="Q28" s="11" t="s">
        <v>3</v>
      </c>
      <c r="R28" s="12" t="s">
        <v>2</v>
      </c>
      <c r="S28" s="11" t="s">
        <v>3</v>
      </c>
      <c r="T28" s="19"/>
    </row>
    <row r="29" spans="1:81" x14ac:dyDescent="0.2">
      <c r="A29" s="4"/>
      <c r="B29" s="4"/>
      <c r="C29" s="4"/>
      <c r="D29" s="4"/>
      <c r="E29" s="3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39"/>
      <c r="S29" s="4"/>
      <c r="T29" s="19"/>
    </row>
    <row r="30" spans="1:81" x14ac:dyDescent="0.2">
      <c r="A30" s="35" t="s">
        <v>22</v>
      </c>
      <c r="B30" s="27">
        <v>0.28725000000000001</v>
      </c>
      <c r="C30" s="28">
        <f t="shared" ref="C30:C33" si="10">B30/$R30*100</f>
        <v>2.3484647499324409E-2</v>
      </c>
      <c r="D30" s="27">
        <v>0</v>
      </c>
      <c r="E30" s="31">
        <f t="shared" ref="E30:E37" si="11">D30/$R30*100</f>
        <v>0</v>
      </c>
      <c r="F30" s="27">
        <v>1218.5662539215723</v>
      </c>
      <c r="G30" s="28">
        <f t="shared" ref="G30:G37" si="12">F30/$R30*100</f>
        <v>99.626105928356367</v>
      </c>
      <c r="H30" s="27">
        <v>4.2859960784313698</v>
      </c>
      <c r="I30" s="28">
        <f t="shared" ref="I30:I37" si="13">H30/$R30*100</f>
        <v>0.35040942414429066</v>
      </c>
      <c r="J30" s="27">
        <v>0</v>
      </c>
      <c r="K30" s="28">
        <f t="shared" ref="K30:K37" si="14">J30/$R30*100</f>
        <v>0</v>
      </c>
      <c r="L30" s="27">
        <v>0</v>
      </c>
      <c r="M30" s="28">
        <f t="shared" ref="M30:M37" si="15">L30/$R30*100</f>
        <v>0</v>
      </c>
      <c r="N30" s="27">
        <v>0</v>
      </c>
      <c r="O30" s="28">
        <f t="shared" ref="O30:O37" si="16">N30/$R30*100</f>
        <v>0</v>
      </c>
      <c r="P30" s="27">
        <v>0</v>
      </c>
      <c r="Q30" s="28">
        <f t="shared" ref="Q30:Q37" si="17">P30/$R30*100</f>
        <v>0</v>
      </c>
      <c r="R30" s="43">
        <f t="shared" ref="R30:R34" si="18">B30+D30+F30+H30+J30+L30+N30+P30</f>
        <v>1223.1395000000039</v>
      </c>
      <c r="S30" s="41">
        <f t="shared" ref="S30:S37" si="19">R30/$R30*100</f>
        <v>100</v>
      </c>
      <c r="T30" s="19"/>
    </row>
    <row r="31" spans="1:81" x14ac:dyDescent="0.2">
      <c r="A31" s="35" t="s">
        <v>23</v>
      </c>
      <c r="B31" s="27">
        <v>1.1768749999999999</v>
      </c>
      <c r="C31" s="28">
        <f t="shared" si="10"/>
        <v>0.17960153829718983</v>
      </c>
      <c r="D31" s="27">
        <v>0</v>
      </c>
      <c r="E31" s="31">
        <f t="shared" si="11"/>
        <v>0</v>
      </c>
      <c r="F31" s="27">
        <v>651.7216916666689</v>
      </c>
      <c r="G31" s="28">
        <f t="shared" si="12"/>
        <v>99.458496751975005</v>
      </c>
      <c r="H31" s="27">
        <v>2.2244333333333328</v>
      </c>
      <c r="I31" s="28">
        <f t="shared" si="13"/>
        <v>0.33946820903342517</v>
      </c>
      <c r="J31" s="27">
        <v>0</v>
      </c>
      <c r="K31" s="28">
        <f t="shared" si="14"/>
        <v>0</v>
      </c>
      <c r="L31" s="27">
        <v>0</v>
      </c>
      <c r="M31" s="28">
        <f t="shared" si="15"/>
        <v>0</v>
      </c>
      <c r="N31" s="27">
        <v>0.14699999999999999</v>
      </c>
      <c r="O31" s="28">
        <f t="shared" si="16"/>
        <v>2.2433500694370181E-2</v>
      </c>
      <c r="P31" s="27">
        <v>0</v>
      </c>
      <c r="Q31" s="28">
        <f t="shared" si="17"/>
        <v>0</v>
      </c>
      <c r="R31" s="43">
        <f t="shared" si="18"/>
        <v>655.27000000000226</v>
      </c>
      <c r="S31" s="41">
        <f t="shared" si="19"/>
        <v>100</v>
      </c>
      <c r="T31" s="19"/>
    </row>
    <row r="32" spans="1:81" x14ac:dyDescent="0.2">
      <c r="A32" s="35" t="s">
        <v>13</v>
      </c>
      <c r="B32" s="27">
        <v>10.32438446995101</v>
      </c>
      <c r="C32" s="28">
        <f t="shared" si="10"/>
        <v>0.57378358012952868</v>
      </c>
      <c r="D32" s="27">
        <v>0</v>
      </c>
      <c r="E32" s="31">
        <f t="shared" si="11"/>
        <v>0</v>
      </c>
      <c r="F32" s="27">
        <v>1772.3143495625518</v>
      </c>
      <c r="G32" s="28">
        <f t="shared" si="12"/>
        <v>98.49738505638615</v>
      </c>
      <c r="H32" s="27">
        <v>16.71294271299324</v>
      </c>
      <c r="I32" s="28">
        <f t="shared" si="13"/>
        <v>0.92883136348432416</v>
      </c>
      <c r="J32" s="27">
        <v>0</v>
      </c>
      <c r="K32" s="28">
        <f t="shared" si="14"/>
        <v>0</v>
      </c>
      <c r="L32" s="27">
        <v>0</v>
      </c>
      <c r="M32" s="28">
        <f t="shared" si="15"/>
        <v>0</v>
      </c>
      <c r="N32" s="27">
        <v>0</v>
      </c>
      <c r="O32" s="28">
        <f t="shared" si="16"/>
        <v>0</v>
      </c>
      <c r="P32" s="27">
        <v>0</v>
      </c>
      <c r="Q32" s="28">
        <f t="shared" si="17"/>
        <v>0</v>
      </c>
      <c r="R32" s="43">
        <f t="shared" si="18"/>
        <v>1799.351676745496</v>
      </c>
      <c r="S32" s="41">
        <f t="shared" si="19"/>
        <v>100</v>
      </c>
      <c r="T32" s="19"/>
    </row>
    <row r="33" spans="1:81" x14ac:dyDescent="0.2">
      <c r="A33" s="35" t="s">
        <v>14</v>
      </c>
      <c r="B33" s="27">
        <v>0</v>
      </c>
      <c r="C33" s="28">
        <f t="shared" si="10"/>
        <v>0</v>
      </c>
      <c r="D33" s="27">
        <v>0</v>
      </c>
      <c r="E33" s="31">
        <f t="shared" si="11"/>
        <v>0</v>
      </c>
      <c r="F33" s="27">
        <v>2.014999999999997</v>
      </c>
      <c r="G33" s="28">
        <f t="shared" si="12"/>
        <v>100</v>
      </c>
      <c r="H33" s="27">
        <v>0</v>
      </c>
      <c r="I33" s="28">
        <f t="shared" si="13"/>
        <v>0</v>
      </c>
      <c r="J33" s="27">
        <v>0</v>
      </c>
      <c r="K33" s="28">
        <f t="shared" si="14"/>
        <v>0</v>
      </c>
      <c r="L33" s="27">
        <v>0</v>
      </c>
      <c r="M33" s="28">
        <f t="shared" si="15"/>
        <v>0</v>
      </c>
      <c r="N33" s="27">
        <v>0</v>
      </c>
      <c r="O33" s="28">
        <f t="shared" si="16"/>
        <v>0</v>
      </c>
      <c r="P33" s="27">
        <v>0</v>
      </c>
      <c r="Q33" s="28">
        <f t="shared" si="17"/>
        <v>0</v>
      </c>
      <c r="R33" s="43">
        <f t="shared" si="18"/>
        <v>2.014999999999997</v>
      </c>
      <c r="S33" s="41">
        <f t="shared" si="19"/>
        <v>100</v>
      </c>
      <c r="T33" s="19"/>
    </row>
    <row r="34" spans="1:81" x14ac:dyDescent="0.2">
      <c r="A34" s="35" t="s">
        <v>25</v>
      </c>
      <c r="B34" s="27">
        <v>0</v>
      </c>
      <c r="C34" s="28">
        <v>0</v>
      </c>
      <c r="D34" s="27">
        <v>0</v>
      </c>
      <c r="E34" s="31">
        <v>0</v>
      </c>
      <c r="F34" s="27">
        <v>0</v>
      </c>
      <c r="G34" s="28">
        <v>0</v>
      </c>
      <c r="H34" s="27">
        <v>0</v>
      </c>
      <c r="I34" s="28">
        <v>0</v>
      </c>
      <c r="J34" s="27">
        <v>0</v>
      </c>
      <c r="K34" s="28">
        <v>0</v>
      </c>
      <c r="L34" s="27">
        <v>0</v>
      </c>
      <c r="M34" s="28">
        <v>0</v>
      </c>
      <c r="N34" s="27">
        <v>0</v>
      </c>
      <c r="O34" s="28">
        <v>0</v>
      </c>
      <c r="P34" s="27">
        <v>0</v>
      </c>
      <c r="Q34" s="28">
        <v>0</v>
      </c>
      <c r="R34" s="43">
        <f t="shared" si="18"/>
        <v>0</v>
      </c>
      <c r="S34" s="41">
        <v>0</v>
      </c>
      <c r="T34" s="19"/>
    </row>
    <row r="35" spans="1:81" x14ac:dyDescent="0.2">
      <c r="A35" s="35" t="s">
        <v>15</v>
      </c>
      <c r="B35" s="27">
        <v>0</v>
      </c>
      <c r="C35" s="28">
        <f>B35/$R35*100</f>
        <v>0</v>
      </c>
      <c r="D35" s="27">
        <v>0</v>
      </c>
      <c r="E35" s="31">
        <f t="shared" si="11"/>
        <v>0</v>
      </c>
      <c r="F35" s="27">
        <v>119.21299999999999</v>
      </c>
      <c r="G35" s="28">
        <f t="shared" si="12"/>
        <v>100</v>
      </c>
      <c r="H35" s="27">
        <v>0</v>
      </c>
      <c r="I35" s="28">
        <f t="shared" si="13"/>
        <v>0</v>
      </c>
      <c r="J35" s="27">
        <v>0</v>
      </c>
      <c r="K35" s="28">
        <f t="shared" si="14"/>
        <v>0</v>
      </c>
      <c r="L35" s="27">
        <v>0</v>
      </c>
      <c r="M35" s="28">
        <f t="shared" si="15"/>
        <v>0</v>
      </c>
      <c r="N35" s="27">
        <v>0</v>
      </c>
      <c r="O35" s="28">
        <f t="shared" si="16"/>
        <v>0</v>
      </c>
      <c r="P35" s="27">
        <v>0</v>
      </c>
      <c r="Q35" s="28">
        <f t="shared" si="17"/>
        <v>0</v>
      </c>
      <c r="R35" s="43">
        <f>B35+D35+F35+H35+J35+L35+N35+P35</f>
        <v>119.21299999999999</v>
      </c>
      <c r="S35" s="41">
        <f t="shared" si="19"/>
        <v>100</v>
      </c>
      <c r="T35" s="19"/>
    </row>
    <row r="36" spans="1:81" x14ac:dyDescent="0.2">
      <c r="A36" s="35" t="s">
        <v>16</v>
      </c>
      <c r="B36" s="27">
        <v>3.18945384615385</v>
      </c>
      <c r="C36" s="28">
        <f>B36/$R36*100</f>
        <v>0.16812370024972703</v>
      </c>
      <c r="D36" s="27">
        <v>0</v>
      </c>
      <c r="E36" s="31">
        <f t="shared" si="11"/>
        <v>0</v>
      </c>
      <c r="F36" s="27">
        <v>1888.301633895549</v>
      </c>
      <c r="G36" s="28">
        <f t="shared" si="12"/>
        <v>99.536871574723932</v>
      </c>
      <c r="H36" s="27">
        <v>5.5964980158730198</v>
      </c>
      <c r="I36" s="28">
        <f t="shared" si="13"/>
        <v>0.29500472502634273</v>
      </c>
      <c r="J36" s="27">
        <v>0</v>
      </c>
      <c r="K36" s="28">
        <f t="shared" si="14"/>
        <v>0</v>
      </c>
      <c r="L36" s="27">
        <v>0</v>
      </c>
      <c r="M36" s="28">
        <f t="shared" si="15"/>
        <v>0</v>
      </c>
      <c r="N36" s="27">
        <v>0</v>
      </c>
      <c r="O36" s="28">
        <f t="shared" si="16"/>
        <v>0</v>
      </c>
      <c r="P36" s="27">
        <v>0</v>
      </c>
      <c r="Q36" s="28">
        <f t="shared" si="17"/>
        <v>0</v>
      </c>
      <c r="R36" s="43">
        <f>B36+D36+F36+H36+J36+L36+N36+P36</f>
        <v>1897.0875857575759</v>
      </c>
      <c r="S36" s="41">
        <f t="shared" si="19"/>
        <v>100</v>
      </c>
      <c r="T36" s="19"/>
    </row>
    <row r="37" spans="1:81" x14ac:dyDescent="0.2">
      <c r="A37" s="35" t="s">
        <v>17</v>
      </c>
      <c r="B37" s="27">
        <v>5.6665000000000001</v>
      </c>
      <c r="C37" s="28">
        <f>B37/$R37*100</f>
        <v>2.2954399069914402</v>
      </c>
      <c r="D37" s="27">
        <v>0</v>
      </c>
      <c r="E37" s="31">
        <f t="shared" si="11"/>
        <v>0</v>
      </c>
      <c r="F37" s="27">
        <v>239.43937500000001</v>
      </c>
      <c r="G37" s="28">
        <f t="shared" si="12"/>
        <v>96.99438748435341</v>
      </c>
      <c r="H37" s="27">
        <v>1.753125</v>
      </c>
      <c r="I37" s="28">
        <f t="shared" si="13"/>
        <v>0.71017260865514309</v>
      </c>
      <c r="J37" s="27">
        <v>0</v>
      </c>
      <c r="K37" s="28">
        <f t="shared" si="14"/>
        <v>0</v>
      </c>
      <c r="L37" s="27">
        <v>0</v>
      </c>
      <c r="M37" s="28">
        <f t="shared" si="15"/>
        <v>0</v>
      </c>
      <c r="N37" s="27">
        <v>0</v>
      </c>
      <c r="O37" s="28">
        <f t="shared" si="16"/>
        <v>0</v>
      </c>
      <c r="P37" s="27">
        <v>0</v>
      </c>
      <c r="Q37" s="28">
        <f t="shared" si="17"/>
        <v>0</v>
      </c>
      <c r="R37" s="43">
        <f>B37+D37+F37+H37+J37+L37+N37+P37</f>
        <v>246.85900000000004</v>
      </c>
      <c r="S37" s="41">
        <f t="shared" si="19"/>
        <v>100</v>
      </c>
      <c r="T37" s="19"/>
    </row>
    <row r="38" spans="1:81" x14ac:dyDescent="0.2">
      <c r="A38" s="4"/>
      <c r="B38" s="27"/>
      <c r="C38" s="28"/>
      <c r="D38" s="27"/>
      <c r="E38" s="31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43"/>
      <c r="S38" s="41"/>
      <c r="T38" s="19"/>
    </row>
    <row r="39" spans="1:81" x14ac:dyDescent="0.2">
      <c r="A39" s="9" t="s">
        <v>1</v>
      </c>
      <c r="B39" s="29">
        <f>SUM(B30:B37)</f>
        <v>20.644463316104858</v>
      </c>
      <c r="C39" s="30">
        <f>B39/$R39*100</f>
        <v>0.34737820062537089</v>
      </c>
      <c r="D39" s="29">
        <f>SUM(D30:D37)</f>
        <v>0</v>
      </c>
      <c r="E39" s="33">
        <f>D39/$R39*100</f>
        <v>0</v>
      </c>
      <c r="F39" s="29">
        <f>SUM(F30:F37)</f>
        <v>5891.5713040463415</v>
      </c>
      <c r="G39" s="30">
        <f>F39/$R39*100</f>
        <v>99.135705642641796</v>
      </c>
      <c r="H39" s="29">
        <f>SUM(H30:H37)</f>
        <v>30.572995140630965</v>
      </c>
      <c r="I39" s="30">
        <f>H39/$R39*100</f>
        <v>0.51444263176343108</v>
      </c>
      <c r="J39" s="29">
        <f>SUM(J30:J38)</f>
        <v>0</v>
      </c>
      <c r="K39" s="30">
        <f>J39/$R39*100</f>
        <v>0</v>
      </c>
      <c r="L39" s="46">
        <f>SUM(L30:L37)</f>
        <v>0</v>
      </c>
      <c r="M39" s="30">
        <f>L39/$R39*100</f>
        <v>0</v>
      </c>
      <c r="N39" s="29">
        <f>SUM(N30:N37)</f>
        <v>0.14699999999999999</v>
      </c>
      <c r="O39" s="30">
        <f>N39/$R39*100</f>
        <v>2.4735249693845882E-3</v>
      </c>
      <c r="P39" s="29">
        <f>SUM(P30:P37)</f>
        <v>0</v>
      </c>
      <c r="Q39" s="30">
        <f>P39/$R39*100</f>
        <v>0</v>
      </c>
      <c r="R39" s="44">
        <f>SUM(R30:R37)</f>
        <v>5942.935762503078</v>
      </c>
      <c r="S39" s="42">
        <f>R39/$R39*100</f>
        <v>100</v>
      </c>
      <c r="T39" s="19"/>
    </row>
    <row r="40" spans="1:81" x14ac:dyDescent="0.2">
      <c r="B40" s="22"/>
      <c r="C40" s="23"/>
      <c r="D40" s="22"/>
      <c r="E40" s="23"/>
      <c r="F40" s="22"/>
      <c r="G40" s="23"/>
      <c r="H40" s="22"/>
      <c r="I40" s="23"/>
      <c r="J40" s="22"/>
      <c r="K40" s="23"/>
      <c r="L40" s="22"/>
      <c r="M40" s="23"/>
      <c r="N40" s="22"/>
      <c r="O40" s="23"/>
      <c r="P40" s="22"/>
      <c r="Q40" s="23"/>
      <c r="R40" s="22"/>
      <c r="S40" s="24"/>
      <c r="T40" s="19"/>
    </row>
    <row r="41" spans="1:81" x14ac:dyDescent="0.2">
      <c r="A41" s="25" t="s">
        <v>24</v>
      </c>
      <c r="B41" s="22"/>
      <c r="C41" s="23"/>
      <c r="D41" s="22"/>
      <c r="E41" s="23"/>
      <c r="F41" s="22"/>
      <c r="G41" s="23"/>
      <c r="H41" s="22"/>
      <c r="I41" s="23"/>
      <c r="J41" s="22"/>
      <c r="K41" s="23"/>
      <c r="L41" s="22"/>
      <c r="M41" s="23"/>
      <c r="N41" s="22"/>
      <c r="O41" s="23"/>
      <c r="P41" s="22"/>
      <c r="Q41" s="23"/>
      <c r="R41" s="22"/>
      <c r="S41" s="24"/>
      <c r="T41" s="19"/>
    </row>
    <row r="42" spans="1:81" x14ac:dyDescent="0.2">
      <c r="A42" s="25" t="s">
        <v>10</v>
      </c>
      <c r="T42" s="19"/>
    </row>
    <row r="43" spans="1:81" ht="10.5" x14ac:dyDescent="0.25">
      <c r="A43" s="1" t="s">
        <v>20</v>
      </c>
      <c r="T43" s="19"/>
    </row>
    <row r="44" spans="1:81" s="2" customFormat="1" x14ac:dyDescent="0.2">
      <c r="A44" s="2" t="s">
        <v>28</v>
      </c>
      <c r="R44" s="20"/>
      <c r="T44" s="19"/>
    </row>
    <row r="45" spans="1:81" x14ac:dyDescent="0.2">
      <c r="T45" s="19"/>
    </row>
    <row r="46" spans="1:81" x14ac:dyDescent="0.2">
      <c r="T46" s="19"/>
    </row>
    <row r="47" spans="1:81" x14ac:dyDescent="0.2">
      <c r="A47" s="3"/>
      <c r="B47" s="13" t="s">
        <v>6</v>
      </c>
      <c r="C47" s="14"/>
      <c r="D47" s="14"/>
      <c r="E47" s="14"/>
      <c r="F47" s="13" t="s">
        <v>7</v>
      </c>
      <c r="G47" s="14"/>
      <c r="H47" s="14"/>
      <c r="I47" s="48"/>
      <c r="J47" s="13" t="s">
        <v>8</v>
      </c>
      <c r="K47" s="14"/>
      <c r="L47" s="14"/>
      <c r="M47" s="48"/>
      <c r="N47" s="13" t="s">
        <v>9</v>
      </c>
      <c r="O47" s="14"/>
      <c r="P47" s="14"/>
      <c r="Q47" s="48"/>
      <c r="R47" s="38"/>
      <c r="S47" s="15"/>
      <c r="T47" s="19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</row>
    <row r="48" spans="1:81" x14ac:dyDescent="0.2">
      <c r="A48" s="4" t="s">
        <v>0</v>
      </c>
      <c r="B48" s="5" t="s">
        <v>4</v>
      </c>
      <c r="C48" s="6"/>
      <c r="D48" s="7" t="s">
        <v>5</v>
      </c>
      <c r="E48" s="37"/>
      <c r="F48" s="37" t="s">
        <v>4</v>
      </c>
      <c r="G48" s="6"/>
      <c r="H48" s="52" t="s">
        <v>5</v>
      </c>
      <c r="I48" s="7"/>
      <c r="J48" s="5" t="s">
        <v>4</v>
      </c>
      <c r="K48" s="6"/>
      <c r="L48" s="7" t="s">
        <v>5</v>
      </c>
      <c r="M48" s="5"/>
      <c r="N48" s="37" t="s">
        <v>4</v>
      </c>
      <c r="O48" s="6"/>
      <c r="P48" s="52" t="s">
        <v>5</v>
      </c>
      <c r="Q48" s="7"/>
      <c r="R48" s="52" t="s">
        <v>1</v>
      </c>
      <c r="S48" s="7"/>
      <c r="T48" s="19"/>
    </row>
    <row r="49" spans="1:20" x14ac:dyDescent="0.2">
      <c r="A49" s="9"/>
      <c r="B49" s="10" t="s">
        <v>2</v>
      </c>
      <c r="C49" s="11" t="s">
        <v>3</v>
      </c>
      <c r="D49" s="12" t="s">
        <v>2</v>
      </c>
      <c r="E49" s="10" t="s">
        <v>3</v>
      </c>
      <c r="F49" s="10" t="s">
        <v>2</v>
      </c>
      <c r="G49" s="11" t="s">
        <v>3</v>
      </c>
      <c r="H49" s="12" t="s">
        <v>2</v>
      </c>
      <c r="I49" s="11" t="s">
        <v>3</v>
      </c>
      <c r="J49" s="10" t="s">
        <v>2</v>
      </c>
      <c r="K49" s="11" t="s">
        <v>3</v>
      </c>
      <c r="L49" s="12" t="s">
        <v>2</v>
      </c>
      <c r="M49" s="11" t="s">
        <v>3</v>
      </c>
      <c r="N49" s="10" t="s">
        <v>2</v>
      </c>
      <c r="O49" s="11" t="s">
        <v>3</v>
      </c>
      <c r="P49" s="12" t="s">
        <v>2</v>
      </c>
      <c r="Q49" s="11" t="s">
        <v>3</v>
      </c>
      <c r="R49" s="12" t="s">
        <v>2</v>
      </c>
      <c r="S49" s="11" t="s">
        <v>3</v>
      </c>
      <c r="T49" s="19"/>
    </row>
    <row r="50" spans="1:20" x14ac:dyDescent="0.2">
      <c r="A50" s="4"/>
      <c r="B50" s="4"/>
      <c r="C50" s="4"/>
      <c r="D50" s="4"/>
      <c r="E50" s="35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39"/>
      <c r="S50" s="4"/>
      <c r="T50" s="19"/>
    </row>
    <row r="51" spans="1:20" x14ac:dyDescent="0.2">
      <c r="A51" s="35" t="s">
        <v>22</v>
      </c>
      <c r="B51" s="27">
        <f t="shared" ref="B51:B55" si="20">B9+B30</f>
        <v>638.70688156461404</v>
      </c>
      <c r="C51" s="28">
        <f t="shared" ref="C51:C57" si="21">B51/$R51*100</f>
        <v>4.8696007796615852</v>
      </c>
      <c r="D51" s="27">
        <f t="shared" ref="D51:D58" si="22">D9+D30</f>
        <v>410.46799579132409</v>
      </c>
      <c r="E51" s="31">
        <f t="shared" ref="E51:E57" si="23">D51/$R51*100</f>
        <v>3.1294719534493574</v>
      </c>
      <c r="F51" s="27">
        <f t="shared" ref="F51:F58" si="24">F9+F30</f>
        <v>9742.4516445641057</v>
      </c>
      <c r="G51" s="28">
        <f t="shared" ref="G51:G57" si="25">F51/$R51*100</f>
        <v>74.27796927436934</v>
      </c>
      <c r="H51" s="27">
        <f t="shared" ref="H51:H58" si="26">H9+H30</f>
        <v>1198.8237664988567</v>
      </c>
      <c r="I51" s="28">
        <f t="shared" ref="I51:I57" si="27">H51/$R51*100</f>
        <v>9.1400191801896167</v>
      </c>
      <c r="J51" s="27">
        <f t="shared" ref="J51:J58" si="28">J9+J30</f>
        <v>450.29755179255505</v>
      </c>
      <c r="K51" s="28">
        <f t="shared" ref="K51:K57" si="29">J51/$R51*100</f>
        <v>3.4331386941020456</v>
      </c>
      <c r="L51" s="27">
        <f t="shared" ref="L51:L58" si="30">L9+L30</f>
        <v>4.0243268189713897</v>
      </c>
      <c r="M51" s="28">
        <f t="shared" ref="M51:M57" si="31">L51/$R51*100</f>
        <v>3.0682094683668459E-2</v>
      </c>
      <c r="N51" s="27">
        <f t="shared" ref="N51:N58" si="32">N9+N30</f>
        <v>645.66706427212102</v>
      </c>
      <c r="O51" s="28">
        <f t="shared" ref="O51:O57" si="33">N51/$R51*100</f>
        <v>4.9226662970645538</v>
      </c>
      <c r="P51" s="27">
        <f t="shared" ref="P51:P58" si="34">P9+P30</f>
        <v>25.7670136167999</v>
      </c>
      <c r="Q51" s="28">
        <f t="shared" ref="Q51:Q57" si="35">P51/$R51*100</f>
        <v>0.19645172647983428</v>
      </c>
      <c r="R51" s="43">
        <f t="shared" ref="R51:R58" si="36">R9+R30</f>
        <v>13116.206244919347</v>
      </c>
      <c r="S51" s="41">
        <f t="shared" ref="S51:S57" si="37">R51/$R51*100</f>
        <v>100</v>
      </c>
      <c r="T51" s="19"/>
    </row>
    <row r="52" spans="1:20" x14ac:dyDescent="0.2">
      <c r="A52" s="35" t="s">
        <v>23</v>
      </c>
      <c r="B52" s="27">
        <f t="shared" si="20"/>
        <v>52.351999636072797</v>
      </c>
      <c r="C52" s="28">
        <f>B52/$R52*100</f>
        <v>1.3813319123312093</v>
      </c>
      <c r="D52" s="27">
        <f t="shared" si="22"/>
        <v>6.4922949294641503</v>
      </c>
      <c r="E52" s="31">
        <f>D52/$R52*100</f>
        <v>0.17130222785521981</v>
      </c>
      <c r="F52" s="27">
        <f t="shared" si="24"/>
        <v>3396.2001422058888</v>
      </c>
      <c r="G52" s="28">
        <f>F52/$R52*100</f>
        <v>89.610323764219501</v>
      </c>
      <c r="H52" s="27">
        <f t="shared" si="26"/>
        <v>242.30682564843531</v>
      </c>
      <c r="I52" s="28">
        <f>H52/$R52*100</f>
        <v>6.3933785370297675</v>
      </c>
      <c r="J52" s="27">
        <f t="shared" si="28"/>
        <v>9.7540298778403489</v>
      </c>
      <c r="K52" s="28">
        <f>J52/$R52*100</f>
        <v>0.25736462480430444</v>
      </c>
      <c r="L52" s="27">
        <f t="shared" si="30"/>
        <v>0</v>
      </c>
      <c r="M52" s="28">
        <f>L52/$R52*100</f>
        <v>0</v>
      </c>
      <c r="N52" s="27">
        <f t="shared" si="32"/>
        <v>79.093970122159647</v>
      </c>
      <c r="O52" s="28">
        <f>N52/$R52*100</f>
        <v>2.0869312683794576</v>
      </c>
      <c r="P52" s="27">
        <f t="shared" si="34"/>
        <v>3.7660000000000036</v>
      </c>
      <c r="Q52" s="28">
        <f>P52/$R52*100</f>
        <v>9.9367665380538178E-2</v>
      </c>
      <c r="R52" s="43">
        <f t="shared" si="36"/>
        <v>3789.9652624198611</v>
      </c>
      <c r="S52" s="41">
        <f>R52/$R52*100</f>
        <v>100</v>
      </c>
      <c r="T52" s="19"/>
    </row>
    <row r="53" spans="1:20" x14ac:dyDescent="0.2">
      <c r="A53" s="35" t="s">
        <v>13</v>
      </c>
      <c r="B53" s="27">
        <f t="shared" si="20"/>
        <v>1750.5670190650958</v>
      </c>
      <c r="C53" s="28">
        <f>B53/$R53*100</f>
        <v>4.346957578836192</v>
      </c>
      <c r="D53" s="27">
        <f t="shared" si="22"/>
        <v>580.30158100285598</v>
      </c>
      <c r="E53" s="31">
        <f>D53/$R53*100</f>
        <v>1.4409881644509532</v>
      </c>
      <c r="F53" s="27">
        <f t="shared" si="24"/>
        <v>29748.165982688301</v>
      </c>
      <c r="G53" s="28">
        <f>F53/$R53*100</f>
        <v>73.869788569411682</v>
      </c>
      <c r="H53" s="27">
        <f t="shared" si="26"/>
        <v>5741.3001164601519</v>
      </c>
      <c r="I53" s="28">
        <f>H53/$R53*100</f>
        <v>14.256631012589368</v>
      </c>
      <c r="J53" s="27">
        <f t="shared" si="28"/>
        <v>687.12654684316396</v>
      </c>
      <c r="K53" s="28">
        <f>J53/$R53*100</f>
        <v>1.7062528414448344</v>
      </c>
      <c r="L53" s="27">
        <f t="shared" si="30"/>
        <v>12.776493446028791</v>
      </c>
      <c r="M53" s="28">
        <f>L53/$R53*100</f>
        <v>3.1726220368202052E-2</v>
      </c>
      <c r="N53" s="27">
        <f t="shared" si="32"/>
        <v>1679.185150131756</v>
      </c>
      <c r="O53" s="28">
        <f>N53/$R53*100</f>
        <v>4.1697041787824265</v>
      </c>
      <c r="P53" s="27">
        <f t="shared" si="34"/>
        <v>71.662974830043495</v>
      </c>
      <c r="Q53" s="28">
        <f>P53/$R53*100</f>
        <v>0.1779514341163427</v>
      </c>
      <c r="R53" s="43">
        <f t="shared" si="36"/>
        <v>40271.085864467394</v>
      </c>
      <c r="S53" s="41">
        <f>R53/$R53*100</f>
        <v>100</v>
      </c>
      <c r="T53" s="19"/>
    </row>
    <row r="54" spans="1:20" x14ac:dyDescent="0.2">
      <c r="A54" s="35" t="s">
        <v>14</v>
      </c>
      <c r="B54" s="27">
        <f t="shared" si="20"/>
        <v>6029.9283985570282</v>
      </c>
      <c r="C54" s="28">
        <f>B54/$R54*100</f>
        <v>9.6479867867285929</v>
      </c>
      <c r="D54" s="27">
        <f t="shared" si="22"/>
        <v>4718.4614642800798</v>
      </c>
      <c r="E54" s="31">
        <f>D54/$R54*100</f>
        <v>7.549617649184051</v>
      </c>
      <c r="F54" s="27">
        <f t="shared" si="24"/>
        <v>29717.636534780304</v>
      </c>
      <c r="G54" s="28">
        <f>F54/$R54*100</f>
        <v>47.548717939830716</v>
      </c>
      <c r="H54" s="27">
        <f t="shared" si="26"/>
        <v>19951.773279724563</v>
      </c>
      <c r="I54" s="28">
        <f>H54/$R54*100</f>
        <v>31.923172590349736</v>
      </c>
      <c r="J54" s="27">
        <f t="shared" si="28"/>
        <v>876.52855537994162</v>
      </c>
      <c r="K54" s="28">
        <f>J54/$R54*100</f>
        <v>1.4024604210092595</v>
      </c>
      <c r="L54" s="27">
        <f t="shared" si="30"/>
        <v>43.145069813280074</v>
      </c>
      <c r="M54" s="28">
        <f>L54/$R54*100</f>
        <v>6.9032836869277137E-2</v>
      </c>
      <c r="N54" s="27">
        <f t="shared" si="32"/>
        <v>1059.137546689318</v>
      </c>
      <c r="O54" s="28">
        <f>N54/$R54*100</f>
        <v>1.6946378763356449</v>
      </c>
      <c r="P54" s="27">
        <f t="shared" si="34"/>
        <v>102.73260812319509</v>
      </c>
      <c r="Q54" s="28">
        <f>P54/$R54*100</f>
        <v>0.16437389969272931</v>
      </c>
      <c r="R54" s="43">
        <f t="shared" si="36"/>
        <v>62499.343457347706</v>
      </c>
      <c r="S54" s="41">
        <f>R54/$R54*100</f>
        <v>100</v>
      </c>
      <c r="T54" s="19"/>
    </row>
    <row r="55" spans="1:20" x14ac:dyDescent="0.2">
      <c r="A55" s="35" t="s">
        <v>25</v>
      </c>
      <c r="B55" s="27">
        <f t="shared" si="20"/>
        <v>535.76883359933731</v>
      </c>
      <c r="C55" s="28">
        <f t="shared" si="21"/>
        <v>14.56340561022815</v>
      </c>
      <c r="D55" s="27">
        <f t="shared" si="22"/>
        <v>577.70487631691208</v>
      </c>
      <c r="E55" s="31">
        <f t="shared" si="23"/>
        <v>15.703321860452993</v>
      </c>
      <c r="F55" s="27">
        <f t="shared" si="24"/>
        <v>900.24071753719159</v>
      </c>
      <c r="G55" s="28">
        <f t="shared" si="25"/>
        <v>24.470573676820841</v>
      </c>
      <c r="H55" s="27">
        <f t="shared" si="26"/>
        <v>913.22926998950493</v>
      </c>
      <c r="I55" s="28">
        <f t="shared" si="27"/>
        <v>24.823631835097775</v>
      </c>
      <c r="J55" s="27">
        <f t="shared" si="28"/>
        <v>358.13147457414198</v>
      </c>
      <c r="K55" s="28">
        <f t="shared" si="29"/>
        <v>9.7348214359044221</v>
      </c>
      <c r="L55" s="27">
        <f t="shared" si="30"/>
        <v>9.94934647676099</v>
      </c>
      <c r="M55" s="28">
        <f t="shared" si="31"/>
        <v>0.27044568330774194</v>
      </c>
      <c r="N55" s="27">
        <f t="shared" si="32"/>
        <v>356.12597074794201</v>
      </c>
      <c r="O55" s="28">
        <f t="shared" si="33"/>
        <v>9.6803073174223897</v>
      </c>
      <c r="P55" s="27">
        <f t="shared" si="34"/>
        <v>27.720016315349799</v>
      </c>
      <c r="Q55" s="28">
        <f t="shared" si="35"/>
        <v>0.75349258076567671</v>
      </c>
      <c r="R55" s="43">
        <f t="shared" si="36"/>
        <v>3678.8705055571409</v>
      </c>
      <c r="S55" s="41">
        <f t="shared" si="37"/>
        <v>100</v>
      </c>
      <c r="T55" s="19"/>
    </row>
    <row r="56" spans="1:20" x14ac:dyDescent="0.2">
      <c r="A56" s="35" t="s">
        <v>15</v>
      </c>
      <c r="B56" s="27">
        <f>B14+B35</f>
        <v>1090.3458201249969</v>
      </c>
      <c r="C56" s="28">
        <f t="shared" si="21"/>
        <v>6.4710853983306702</v>
      </c>
      <c r="D56" s="27">
        <f t="shared" si="22"/>
        <v>280.7136652337324</v>
      </c>
      <c r="E56" s="31">
        <f t="shared" si="23"/>
        <v>1.6660054697120261</v>
      </c>
      <c r="F56" s="27">
        <f t="shared" si="24"/>
        <v>11989.51967918537</v>
      </c>
      <c r="G56" s="28">
        <f t="shared" si="25"/>
        <v>71.156512270648534</v>
      </c>
      <c r="H56" s="27">
        <f t="shared" si="26"/>
        <v>2266.0553460332721</v>
      </c>
      <c r="I56" s="28">
        <f t="shared" si="27"/>
        <v>13.448795227044577</v>
      </c>
      <c r="J56" s="27">
        <f t="shared" si="28"/>
        <v>264.60502008586963</v>
      </c>
      <c r="K56" s="28">
        <f t="shared" si="29"/>
        <v>1.5704023899558484</v>
      </c>
      <c r="L56" s="27">
        <f t="shared" si="30"/>
        <v>7.2976686208132628</v>
      </c>
      <c r="M56" s="28">
        <f t="shared" si="31"/>
        <v>4.3310879890003061E-2</v>
      </c>
      <c r="N56" s="27">
        <f t="shared" si="32"/>
        <v>916.43744765910196</v>
      </c>
      <c r="O56" s="28">
        <f t="shared" si="33"/>
        <v>5.4389578760896153</v>
      </c>
      <c r="P56" s="27">
        <f t="shared" si="34"/>
        <v>34.529771686066795</v>
      </c>
      <c r="Q56" s="28">
        <f t="shared" si="35"/>
        <v>0.20493048832872399</v>
      </c>
      <c r="R56" s="43">
        <f t="shared" si="36"/>
        <v>16849.504418629225</v>
      </c>
      <c r="S56" s="41">
        <f t="shared" si="37"/>
        <v>100</v>
      </c>
      <c r="T56" s="19"/>
    </row>
    <row r="57" spans="1:20" x14ac:dyDescent="0.2">
      <c r="A57" s="35" t="s">
        <v>16</v>
      </c>
      <c r="B57" s="27">
        <f>B15+B36</f>
        <v>1667.0369005090542</v>
      </c>
      <c r="C57" s="28">
        <f t="shared" si="21"/>
        <v>5.4055520814569107</v>
      </c>
      <c r="D57" s="27">
        <f t="shared" si="22"/>
        <v>612.43913383640006</v>
      </c>
      <c r="E57" s="31">
        <f t="shared" si="23"/>
        <v>1.9859018319655</v>
      </c>
      <c r="F57" s="27">
        <f t="shared" si="24"/>
        <v>23601.187335505994</v>
      </c>
      <c r="G57" s="28">
        <f t="shared" si="25"/>
        <v>76.529468116357378</v>
      </c>
      <c r="H57" s="27">
        <f t="shared" si="26"/>
        <v>3212.0679017949492</v>
      </c>
      <c r="I57" s="28">
        <f t="shared" si="27"/>
        <v>10.415486500044823</v>
      </c>
      <c r="J57" s="27">
        <f t="shared" si="28"/>
        <v>384.25069069781398</v>
      </c>
      <c r="K57" s="28">
        <f t="shared" si="29"/>
        <v>1.2459754911655252</v>
      </c>
      <c r="L57" s="27">
        <f t="shared" si="30"/>
        <v>29.559332733342004</v>
      </c>
      <c r="M57" s="28">
        <f t="shared" si="31"/>
        <v>9.5849415531474857E-2</v>
      </c>
      <c r="N57" s="27">
        <f t="shared" si="32"/>
        <v>1167.407384702886</v>
      </c>
      <c r="O57" s="28">
        <f t="shared" si="33"/>
        <v>3.785447950409409</v>
      </c>
      <c r="P57" s="27">
        <f t="shared" si="34"/>
        <v>165.39715184371369</v>
      </c>
      <c r="Q57" s="28">
        <f t="shared" si="35"/>
        <v>0.53631861306898243</v>
      </c>
      <c r="R57" s="43">
        <f t="shared" si="36"/>
        <v>30839.345831624152</v>
      </c>
      <c r="S57" s="41">
        <f t="shared" si="37"/>
        <v>100</v>
      </c>
      <c r="T57" s="19"/>
    </row>
    <row r="58" spans="1:20" x14ac:dyDescent="0.2">
      <c r="A58" s="35" t="s">
        <v>17</v>
      </c>
      <c r="B58" s="27">
        <f>B16+B37</f>
        <v>1447.995704727271</v>
      </c>
      <c r="C58" s="28">
        <f>B58/$R58*100</f>
        <v>5.0861449259317393</v>
      </c>
      <c r="D58" s="27">
        <f t="shared" si="22"/>
        <v>620.45112558966503</v>
      </c>
      <c r="E58" s="31">
        <f>D58/$R58*100</f>
        <v>2.1793602936141903</v>
      </c>
      <c r="F58" s="27">
        <f t="shared" si="24"/>
        <v>18511.105983847599</v>
      </c>
      <c r="G58" s="28">
        <f>F58/$R58*100</f>
        <v>65.021026972496614</v>
      </c>
      <c r="H58" s="27">
        <f t="shared" si="26"/>
        <v>6431.9108864854597</v>
      </c>
      <c r="I58" s="28">
        <f>H58/$R58*100</f>
        <v>22.592353563303373</v>
      </c>
      <c r="J58" s="27">
        <f t="shared" si="28"/>
        <v>328.75555693936349</v>
      </c>
      <c r="K58" s="28">
        <f>J58/$R58*100</f>
        <v>1.1547675192268234</v>
      </c>
      <c r="L58" s="27">
        <f t="shared" si="30"/>
        <v>6.6135513147534697</v>
      </c>
      <c r="M58" s="28">
        <f>L58/$R58*100</f>
        <v>2.3230373095794607E-2</v>
      </c>
      <c r="N58" s="27">
        <f t="shared" si="32"/>
        <v>988.89977377357104</v>
      </c>
      <c r="O58" s="28">
        <f>N58/$R58*100</f>
        <v>3.4735514409421762</v>
      </c>
      <c r="P58" s="27">
        <f t="shared" si="34"/>
        <v>133.68238315737381</v>
      </c>
      <c r="Q58" s="28">
        <f>P58/$R58*100</f>
        <v>0.46956491138929407</v>
      </c>
      <c r="R58" s="43">
        <f t="shared" si="36"/>
        <v>28469.414965835054</v>
      </c>
      <c r="S58" s="41">
        <f>R58/$R58*100</f>
        <v>100</v>
      </c>
      <c r="T58" s="19"/>
    </row>
    <row r="59" spans="1:20" x14ac:dyDescent="0.2">
      <c r="A59" s="4"/>
      <c r="B59" s="27"/>
      <c r="C59" s="28"/>
      <c r="D59" s="27"/>
      <c r="E59" s="31"/>
      <c r="F59" s="27"/>
      <c r="G59" s="28"/>
      <c r="H59" s="27"/>
      <c r="I59" s="28"/>
      <c r="J59" s="27"/>
      <c r="K59" s="28"/>
      <c r="L59" s="27"/>
      <c r="M59" s="28"/>
      <c r="N59" s="27"/>
      <c r="O59" s="28"/>
      <c r="P59" s="27"/>
      <c r="Q59" s="28"/>
      <c r="R59" s="43"/>
      <c r="S59" s="41"/>
      <c r="T59" s="19"/>
    </row>
    <row r="60" spans="1:20" x14ac:dyDescent="0.2">
      <c r="A60" s="9" t="s">
        <v>1</v>
      </c>
      <c r="B60" s="29">
        <f>B18+B39</f>
        <v>13212.70155778347</v>
      </c>
      <c r="C60" s="30">
        <f>B60/$R60*100</f>
        <v>6.6224520607979658</v>
      </c>
      <c r="D60" s="29">
        <f>D18+D39</f>
        <v>7807.0321369804342</v>
      </c>
      <c r="E60" s="33">
        <f>D60/$R60*100</f>
        <v>3.9130298855350345</v>
      </c>
      <c r="F60" s="29">
        <f>F18+F39</f>
        <v>127606.50802031474</v>
      </c>
      <c r="G60" s="30">
        <f>F60/$R60*100</f>
        <v>63.95875804161674</v>
      </c>
      <c r="H60" s="29">
        <f>H18+H39</f>
        <v>39957.467392635197</v>
      </c>
      <c r="I60" s="30">
        <f>H60/$R60*100</f>
        <v>20.027426724305418</v>
      </c>
      <c r="J60" s="29">
        <f>J18+J39</f>
        <v>3359.4494261906902</v>
      </c>
      <c r="K60" s="30">
        <f>J60/$R60*100</f>
        <v>1.6838186103217574</v>
      </c>
      <c r="L60" s="29">
        <f>L18+L39</f>
        <v>113.36578922394999</v>
      </c>
      <c r="M60" s="30">
        <f>L60/$R60*100</f>
        <v>5.6821044597641007E-2</v>
      </c>
      <c r="N60" s="29">
        <f>N18+N39</f>
        <v>6891.9543080988551</v>
      </c>
      <c r="O60" s="30">
        <f>N60/$R60*100</f>
        <v>3.4543758375975466</v>
      </c>
      <c r="P60" s="29">
        <f>P18+P39</f>
        <v>565.25791957254262</v>
      </c>
      <c r="Q60" s="30">
        <f>P60/$R60*100</f>
        <v>0.28331779522790784</v>
      </c>
      <c r="R60" s="44">
        <f>R18+R39</f>
        <v>199513.73655079986</v>
      </c>
      <c r="S60" s="42">
        <f>R60/$R60*100</f>
        <v>100</v>
      </c>
      <c r="T60" s="19"/>
    </row>
    <row r="62" spans="1:20" x14ac:dyDescent="0.2">
      <c r="A62" s="25" t="s">
        <v>24</v>
      </c>
    </row>
    <row r="63" spans="1:20" x14ac:dyDescent="0.2">
      <c r="A63" s="25" t="s">
        <v>10</v>
      </c>
      <c r="C63" s="21"/>
      <c r="R63" s="19"/>
    </row>
    <row r="64" spans="1:20" x14ac:dyDescent="0.2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</row>
    <row r="65" spans="1:65" ht="10.5" x14ac:dyDescent="0.25">
      <c r="A65" s="1" t="s">
        <v>21</v>
      </c>
      <c r="T65" s="19"/>
    </row>
    <row r="66" spans="1:65" s="2" customFormat="1" x14ac:dyDescent="0.2">
      <c r="A66" s="2" t="s">
        <v>28</v>
      </c>
      <c r="R66" s="20"/>
      <c r="T66" s="19"/>
    </row>
    <row r="67" spans="1:65" x14ac:dyDescent="0.2">
      <c r="T67" s="19"/>
    </row>
    <row r="68" spans="1:65" x14ac:dyDescent="0.2">
      <c r="T68" s="19"/>
    </row>
    <row r="69" spans="1:65" x14ac:dyDescent="0.2">
      <c r="A69" s="34"/>
      <c r="B69" s="13" t="s">
        <v>11</v>
      </c>
      <c r="C69" s="14"/>
      <c r="D69" s="14"/>
      <c r="E69" s="14"/>
      <c r="F69" s="13" t="s">
        <v>12</v>
      </c>
      <c r="G69" s="14"/>
      <c r="H69" s="14"/>
      <c r="I69" s="14"/>
      <c r="J69" s="34"/>
      <c r="K69" s="26"/>
      <c r="L69" s="19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</row>
    <row r="70" spans="1:65" x14ac:dyDescent="0.2">
      <c r="A70" s="35" t="s">
        <v>0</v>
      </c>
      <c r="B70" s="5" t="s">
        <v>4</v>
      </c>
      <c r="C70" s="6"/>
      <c r="D70" s="7" t="s">
        <v>5</v>
      </c>
      <c r="E70" s="37"/>
      <c r="F70" s="37" t="s">
        <v>4</v>
      </c>
      <c r="G70" s="6"/>
      <c r="H70" s="8" t="s">
        <v>5</v>
      </c>
      <c r="I70" s="8"/>
      <c r="J70" s="5" t="s">
        <v>1</v>
      </c>
      <c r="K70" s="5"/>
      <c r="L70" s="19"/>
    </row>
    <row r="71" spans="1:65" x14ac:dyDescent="0.2">
      <c r="A71" s="36"/>
      <c r="B71" s="10" t="s">
        <v>2</v>
      </c>
      <c r="C71" s="11" t="s">
        <v>3</v>
      </c>
      <c r="D71" s="12" t="s">
        <v>2</v>
      </c>
      <c r="E71" s="10" t="s">
        <v>3</v>
      </c>
      <c r="F71" s="10" t="s">
        <v>2</v>
      </c>
      <c r="G71" s="11" t="s">
        <v>3</v>
      </c>
      <c r="H71" s="12" t="s">
        <v>2</v>
      </c>
      <c r="I71" s="10" t="s">
        <v>3</v>
      </c>
      <c r="J71" s="10" t="s">
        <v>2</v>
      </c>
      <c r="K71" s="11" t="s">
        <v>3</v>
      </c>
      <c r="L71" s="19"/>
    </row>
    <row r="72" spans="1:65" x14ac:dyDescent="0.2">
      <c r="A72" s="35"/>
      <c r="B72" s="4"/>
      <c r="C72" s="4"/>
      <c r="D72" s="4"/>
      <c r="E72" s="35"/>
      <c r="F72" s="4"/>
      <c r="G72" s="4"/>
      <c r="H72" s="4"/>
      <c r="I72" s="35"/>
      <c r="J72" s="4"/>
      <c r="K72" s="4"/>
      <c r="L72" s="19"/>
    </row>
    <row r="73" spans="1:65" x14ac:dyDescent="0.2">
      <c r="A73" s="4" t="s">
        <v>22</v>
      </c>
      <c r="B73" s="27">
        <f t="shared" ref="B73:B80" si="38">B51+J51</f>
        <v>1089.0044333571691</v>
      </c>
      <c r="C73" s="28">
        <f t="shared" ref="C73:C80" si="39">B73/J73*100</f>
        <v>8.3027394737636282</v>
      </c>
      <c r="D73" s="27">
        <f t="shared" ref="D73:D80" si="40">D51+L51</f>
        <v>414.4923226102955</v>
      </c>
      <c r="E73" s="31">
        <f>D73/J73*100</f>
        <v>3.1601540481330259</v>
      </c>
      <c r="F73" s="27">
        <f t="shared" ref="F73:F80" si="41">F51+N51</f>
        <v>10388.118708836228</v>
      </c>
      <c r="G73" s="28">
        <f>F73/J73*100</f>
        <v>79.200635571433892</v>
      </c>
      <c r="H73" s="27">
        <f t="shared" ref="H73:H80" si="42">H51+P51</f>
        <v>1224.5907801156566</v>
      </c>
      <c r="I73" s="31">
        <f>H73/J73*100</f>
        <v>9.3364709066694509</v>
      </c>
      <c r="J73" s="27">
        <f t="shared" ref="J73:J79" si="43">B73+D73+F73+H73</f>
        <v>13116.206244919349</v>
      </c>
      <c r="K73" s="28">
        <v>100</v>
      </c>
      <c r="L73" s="19"/>
      <c r="O73" s="47"/>
      <c r="P73" s="47"/>
      <c r="Q73" s="47"/>
      <c r="R73" s="47"/>
      <c r="S73" s="47"/>
    </row>
    <row r="74" spans="1:65" x14ac:dyDescent="0.2">
      <c r="A74" s="40" t="s">
        <v>23</v>
      </c>
      <c r="B74" s="27">
        <f t="shared" si="38"/>
        <v>62.106029513913143</v>
      </c>
      <c r="C74" s="28">
        <f t="shared" si="39"/>
        <v>1.6386965371355133</v>
      </c>
      <c r="D74" s="27">
        <f t="shared" si="40"/>
        <v>6.4922949294641503</v>
      </c>
      <c r="E74" s="31">
        <f t="shared" ref="E74:E79" si="44">D74/J74*100</f>
        <v>0.17130222785521981</v>
      </c>
      <c r="F74" s="27">
        <f t="shared" si="41"/>
        <v>3475.2941123280484</v>
      </c>
      <c r="G74" s="28">
        <f t="shared" ref="G74:G79" si="45">F74/J74*100</f>
        <v>91.69725503259896</v>
      </c>
      <c r="H74" s="27">
        <f t="shared" si="42"/>
        <v>246.0728256484353</v>
      </c>
      <c r="I74" s="31">
        <f t="shared" ref="I74:I79" si="46">H74/J74*100</f>
        <v>6.4927462024103058</v>
      </c>
      <c r="J74" s="27">
        <f t="shared" si="43"/>
        <v>3789.9652624198611</v>
      </c>
      <c r="K74" s="28">
        <v>100</v>
      </c>
      <c r="L74" s="19"/>
      <c r="O74" s="47"/>
      <c r="P74" s="47"/>
      <c r="Q74" s="47"/>
      <c r="R74" s="47"/>
      <c r="S74" s="47"/>
    </row>
    <row r="75" spans="1:65" x14ac:dyDescent="0.2">
      <c r="A75" s="4" t="s">
        <v>13</v>
      </c>
      <c r="B75" s="27">
        <f t="shared" si="38"/>
        <v>2437.6935659082596</v>
      </c>
      <c r="C75" s="28">
        <f t="shared" si="39"/>
        <v>6.0532104202810251</v>
      </c>
      <c r="D75" s="27">
        <f t="shared" si="40"/>
        <v>593.07807444888476</v>
      </c>
      <c r="E75" s="31">
        <f t="shared" si="44"/>
        <v>1.4727143848191551</v>
      </c>
      <c r="F75" s="27">
        <f t="shared" si="41"/>
        <v>31427.351132820055</v>
      </c>
      <c r="G75" s="28">
        <f t="shared" si="45"/>
        <v>78.039492748194093</v>
      </c>
      <c r="H75" s="27">
        <f t="shared" si="42"/>
        <v>5812.9630912901957</v>
      </c>
      <c r="I75" s="31">
        <f t="shared" si="46"/>
        <v>14.43458244670571</v>
      </c>
      <c r="J75" s="27">
        <f t="shared" si="43"/>
        <v>40271.085864467401</v>
      </c>
      <c r="K75" s="28">
        <v>100</v>
      </c>
      <c r="L75" s="19"/>
      <c r="O75" s="47"/>
      <c r="P75" s="47"/>
      <c r="Q75" s="47"/>
      <c r="R75" s="47"/>
      <c r="S75" s="47"/>
    </row>
    <row r="76" spans="1:65" x14ac:dyDescent="0.2">
      <c r="A76" s="4" t="s">
        <v>14</v>
      </c>
      <c r="B76" s="27">
        <f t="shared" si="38"/>
        <v>6906.4569539369695</v>
      </c>
      <c r="C76" s="28">
        <f t="shared" si="39"/>
        <v>11.050447207737852</v>
      </c>
      <c r="D76" s="27">
        <f t="shared" si="40"/>
        <v>4761.6065340933601</v>
      </c>
      <c r="E76" s="31">
        <f>D76/J76*100</f>
        <v>7.6186504860533271</v>
      </c>
      <c r="F76" s="27">
        <f t="shared" si="41"/>
        <v>30776.774081469623</v>
      </c>
      <c r="G76" s="28">
        <f>F76/J76*100</f>
        <v>49.243355816166357</v>
      </c>
      <c r="H76" s="27">
        <f t="shared" si="42"/>
        <v>20054.505887847758</v>
      </c>
      <c r="I76" s="31">
        <f>H76/J76*100</f>
        <v>32.087546490042456</v>
      </c>
      <c r="J76" s="27">
        <f>B76+D76+F76+H76</f>
        <v>62499.343457347713</v>
      </c>
      <c r="K76" s="28">
        <v>100</v>
      </c>
      <c r="L76" s="19"/>
      <c r="O76" s="47"/>
      <c r="P76" s="47"/>
      <c r="Q76" s="47"/>
      <c r="R76" s="47"/>
      <c r="S76" s="47"/>
    </row>
    <row r="77" spans="1:65" x14ac:dyDescent="0.2">
      <c r="A77" s="4" t="s">
        <v>25</v>
      </c>
      <c r="B77" s="27">
        <f t="shared" si="38"/>
        <v>893.90030817347929</v>
      </c>
      <c r="C77" s="28">
        <f t="shared" si="39"/>
        <v>24.298227046132574</v>
      </c>
      <c r="D77" s="27">
        <f t="shared" si="40"/>
        <v>587.65422279367306</v>
      </c>
      <c r="E77" s="31">
        <f t="shared" si="44"/>
        <v>15.973767543760736</v>
      </c>
      <c r="F77" s="27">
        <f t="shared" si="41"/>
        <v>1256.3666882851335</v>
      </c>
      <c r="G77" s="28">
        <f t="shared" si="45"/>
        <v>34.150880994243231</v>
      </c>
      <c r="H77" s="27">
        <f t="shared" si="42"/>
        <v>940.9492863048547</v>
      </c>
      <c r="I77" s="31">
        <f t="shared" si="46"/>
        <v>25.577124415863452</v>
      </c>
      <c r="J77" s="27">
        <f t="shared" si="43"/>
        <v>3678.8705055571409</v>
      </c>
      <c r="K77" s="28">
        <v>100</v>
      </c>
      <c r="L77" s="19"/>
      <c r="O77" s="47"/>
      <c r="P77" s="47"/>
      <c r="Q77" s="47"/>
      <c r="R77" s="47"/>
      <c r="S77" s="47"/>
    </row>
    <row r="78" spans="1:65" x14ac:dyDescent="0.2">
      <c r="A78" s="4" t="s">
        <v>15</v>
      </c>
      <c r="B78" s="27">
        <f t="shared" si="38"/>
        <v>1354.9508402108665</v>
      </c>
      <c r="C78" s="28">
        <f t="shared" si="39"/>
        <v>8.0414877882865188</v>
      </c>
      <c r="D78" s="27">
        <f t="shared" si="40"/>
        <v>288.01133385454568</v>
      </c>
      <c r="E78" s="31">
        <f t="shared" si="44"/>
        <v>1.7093163496020292</v>
      </c>
      <c r="F78" s="27">
        <f t="shared" si="41"/>
        <v>12905.957126844472</v>
      </c>
      <c r="G78" s="28">
        <f t="shared" si="45"/>
        <v>76.595470146738137</v>
      </c>
      <c r="H78" s="27">
        <f t="shared" si="42"/>
        <v>2300.585117719339</v>
      </c>
      <c r="I78" s="31">
        <f t="shared" si="46"/>
        <v>13.6537257153733</v>
      </c>
      <c r="J78" s="27">
        <f t="shared" si="43"/>
        <v>16849.504418629225</v>
      </c>
      <c r="K78" s="28">
        <v>100</v>
      </c>
      <c r="L78" s="19"/>
      <c r="O78" s="47"/>
      <c r="P78" s="47"/>
      <c r="Q78" s="47"/>
      <c r="R78" s="47"/>
      <c r="S78" s="47"/>
    </row>
    <row r="79" spans="1:65" x14ac:dyDescent="0.2">
      <c r="A79" s="4" t="s">
        <v>16</v>
      </c>
      <c r="B79" s="27">
        <f t="shared" si="38"/>
        <v>2051.2875912068685</v>
      </c>
      <c r="C79" s="28">
        <f t="shared" si="39"/>
        <v>6.6515275726224354</v>
      </c>
      <c r="D79" s="27">
        <f t="shared" si="40"/>
        <v>641.99846656974205</v>
      </c>
      <c r="E79" s="31">
        <f t="shared" si="44"/>
        <v>2.0817512474969746</v>
      </c>
      <c r="F79" s="27">
        <f t="shared" si="41"/>
        <v>24768.594720208879</v>
      </c>
      <c r="G79" s="28">
        <f t="shared" si="45"/>
        <v>80.314916066766784</v>
      </c>
      <c r="H79" s="27">
        <f t="shared" si="42"/>
        <v>3377.465053638663</v>
      </c>
      <c r="I79" s="31">
        <f t="shared" si="46"/>
        <v>10.951805113113805</v>
      </c>
      <c r="J79" s="27">
        <f t="shared" si="43"/>
        <v>30839.345831624152</v>
      </c>
      <c r="K79" s="28">
        <v>100</v>
      </c>
      <c r="L79" s="19"/>
      <c r="O79" s="47"/>
      <c r="P79" s="47"/>
      <c r="Q79" s="47"/>
      <c r="R79" s="47"/>
      <c r="S79" s="47"/>
    </row>
    <row r="80" spans="1:65" x14ac:dyDescent="0.2">
      <c r="A80" s="4" t="s">
        <v>17</v>
      </c>
      <c r="B80" s="27">
        <f t="shared" si="38"/>
        <v>1776.7512616666345</v>
      </c>
      <c r="C80" s="28">
        <f t="shared" si="39"/>
        <v>6.2409124451585622</v>
      </c>
      <c r="D80" s="27">
        <f t="shared" si="40"/>
        <v>627.06467690441855</v>
      </c>
      <c r="E80" s="31">
        <f>D80/J80*100</f>
        <v>2.2025906667099844</v>
      </c>
      <c r="F80" s="27">
        <f t="shared" si="41"/>
        <v>19500.005757621169</v>
      </c>
      <c r="G80" s="28">
        <f>F80/J80*100</f>
        <v>68.494578413438774</v>
      </c>
      <c r="H80" s="27">
        <f t="shared" si="42"/>
        <v>6565.5932696428335</v>
      </c>
      <c r="I80" s="31">
        <f>H80/J80*100</f>
        <v>23.061918474692664</v>
      </c>
      <c r="J80" s="27">
        <f>B80+D80+F80+H80</f>
        <v>28469.414965835058</v>
      </c>
      <c r="K80" s="28">
        <v>100</v>
      </c>
      <c r="L80" s="19"/>
      <c r="O80" s="47"/>
      <c r="P80" s="47"/>
      <c r="Q80" s="47"/>
      <c r="R80" s="47"/>
      <c r="S80" s="47"/>
    </row>
    <row r="81" spans="1:18" x14ac:dyDescent="0.2">
      <c r="A81" s="35"/>
      <c r="B81" s="18"/>
      <c r="C81" s="17"/>
      <c r="D81" s="18"/>
      <c r="E81" s="32"/>
      <c r="F81" s="18"/>
      <c r="G81" s="17"/>
      <c r="H81" s="18"/>
      <c r="I81" s="32"/>
      <c r="J81" s="18"/>
      <c r="K81" s="17"/>
      <c r="L81" s="19"/>
    </row>
    <row r="82" spans="1:18" x14ac:dyDescent="0.2">
      <c r="A82" s="36" t="s">
        <v>1</v>
      </c>
      <c r="B82" s="29">
        <f>SUM(B73:B80)</f>
        <v>16572.150983974159</v>
      </c>
      <c r="C82" s="30">
        <f>B82/J82*100</f>
        <v>8.3062706711197212</v>
      </c>
      <c r="D82" s="29">
        <f>SUM(D73:D80)</f>
        <v>7920.3979262043849</v>
      </c>
      <c r="E82" s="33">
        <f>D82/J82*100</f>
        <v>3.9698509301326754</v>
      </c>
      <c r="F82" s="29">
        <f>SUM(F73:F80)</f>
        <v>134498.46232841362</v>
      </c>
      <c r="G82" s="30">
        <f>F82/J82*100</f>
        <v>67.413133879214286</v>
      </c>
      <c r="H82" s="29">
        <f>SUM(H73:H80)</f>
        <v>40522.725312207738</v>
      </c>
      <c r="I82" s="33">
        <f>H82/J82*100</f>
        <v>20.310744519533323</v>
      </c>
      <c r="J82" s="29">
        <f>SUM(J73:J80)</f>
        <v>199513.73655079989</v>
      </c>
      <c r="K82" s="30">
        <v>100</v>
      </c>
      <c r="L82" s="19"/>
      <c r="N82" s="19"/>
      <c r="O82" s="19"/>
    </row>
    <row r="83" spans="1:18" x14ac:dyDescent="0.2">
      <c r="A83" s="25" t="s">
        <v>10</v>
      </c>
      <c r="M83" s="19"/>
      <c r="N83" s="19"/>
    </row>
    <row r="84" spans="1:18" x14ac:dyDescent="0.2">
      <c r="A84" s="25" t="s">
        <v>24</v>
      </c>
      <c r="C84" s="21"/>
      <c r="R84" s="19"/>
    </row>
    <row r="85" spans="1:18" x14ac:dyDescent="0.2">
      <c r="A85" s="25" t="s">
        <v>10</v>
      </c>
    </row>
  </sheetData>
  <phoneticPr fontId="0" type="noConversion"/>
  <pageMargins left="0.27" right="0.19" top="1" bottom="1" header="0.5" footer="0.5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rowBreaks count="3" manualBreakCount="3">
    <brk id="21" max="16383" man="1"/>
    <brk id="42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>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David Young</cp:lastModifiedBy>
  <cp:lastPrinted>2026-09-28T15:36:27Z</cp:lastPrinted>
  <dcterms:created xsi:type="dcterms:W3CDTF">2001-07-11T05:31:53Z</dcterms:created>
  <dcterms:modified xsi:type="dcterms:W3CDTF">2026-09-28T15:39:56Z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2024-08-12T13:05:57Z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22dfd7e9-b2f9-469b-ac6e-4cb13e26982a</vt:lpwstr>
  </property>
  <property fmtid="{D5CDD505-2E9C-101B-9397-08002B2CF9AE}" pid="8" name="MSIP_Label_1e6039e1-a83a-4485-9581-62128b86c05c_ContentBits">
    <vt:lpwstr>3</vt:lpwstr>
  </property>
</Properties>
</file>