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Intelligence\Passenger Surveys\2019Survey\Report2019\Final\Working\"/>
    </mc:Choice>
  </mc:AlternateContent>
  <xr:revisionPtr revIDLastSave="0" documentId="10_ncr:100000_{115DE3BA-C769-49AC-A65F-6ED8E63161C8}" xr6:coauthVersionLast="31" xr6:coauthVersionMax="31" xr10:uidLastSave="{00000000-0000-0000-0000-000000000000}"/>
  <bookViews>
    <workbookView xWindow="32760" yWindow="4530" windowWidth="15315" windowHeight="2940" tabRatio="601" xr2:uid="{00000000-000D-0000-FFFF-FFFF00000000}"/>
  </bookViews>
  <sheets>
    <sheet name="ALL" sheetId="1" r:id="rId1"/>
  </sheets>
  <calcPr calcId="179017"/>
</workbook>
</file>

<file path=xl/calcChain.xml><?xml version="1.0" encoding="utf-8"?>
<calcChain xmlns="http://schemas.openxmlformats.org/spreadsheetml/2006/main">
  <c r="B42" i="1" l="1"/>
  <c r="D42" i="1"/>
  <c r="F42" i="1"/>
  <c r="H42" i="1"/>
  <c r="B43" i="1"/>
  <c r="D43" i="1"/>
  <c r="F43" i="1"/>
  <c r="H43" i="1"/>
  <c r="B44" i="1"/>
  <c r="D44" i="1"/>
  <c r="F44" i="1"/>
  <c r="H44" i="1"/>
  <c r="B45" i="1"/>
  <c r="D45" i="1"/>
  <c r="F45" i="1"/>
  <c r="H45" i="1"/>
  <c r="R20" i="1"/>
  <c r="O20" i="1" s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D70" i="1"/>
  <c r="F70" i="1"/>
  <c r="H70" i="1"/>
  <c r="D61" i="1"/>
  <c r="F61" i="1"/>
  <c r="H61" i="1"/>
  <c r="B36" i="1"/>
  <c r="D36" i="1"/>
  <c r="F36" i="1"/>
  <c r="H36" i="1"/>
  <c r="R11" i="1"/>
  <c r="I11" i="1" s="1"/>
  <c r="E11" i="1"/>
  <c r="R9" i="1"/>
  <c r="I9" i="1" s="1"/>
  <c r="R10" i="1"/>
  <c r="G10" i="1" s="1"/>
  <c r="R12" i="1"/>
  <c r="G12" i="1" s="1"/>
  <c r="I12" i="1"/>
  <c r="R13" i="1"/>
  <c r="J38" i="1" s="1"/>
  <c r="R14" i="1"/>
  <c r="G14" i="1" s="1"/>
  <c r="R15" i="1"/>
  <c r="Q15" i="1" s="1"/>
  <c r="R16" i="1"/>
  <c r="S16" i="1" s="1"/>
  <c r="R17" i="1"/>
  <c r="J42" i="1" s="1"/>
  <c r="R18" i="1"/>
  <c r="O18" i="1" s="1"/>
  <c r="R19" i="1"/>
  <c r="E19" i="1" s="1"/>
  <c r="P22" i="1"/>
  <c r="N22" i="1"/>
  <c r="L22" i="1"/>
  <c r="J22" i="1"/>
  <c r="H22" i="1"/>
  <c r="F22" i="1"/>
  <c r="D22" i="1"/>
  <c r="B22" i="1"/>
  <c r="B47" i="1" s="1"/>
  <c r="D59" i="1"/>
  <c r="F59" i="1"/>
  <c r="H59" i="1"/>
  <c r="D60" i="1"/>
  <c r="F60" i="1"/>
  <c r="H60" i="1"/>
  <c r="D62" i="1"/>
  <c r="F62" i="1"/>
  <c r="H62" i="1"/>
  <c r="D63" i="1"/>
  <c r="F63" i="1"/>
  <c r="H63" i="1"/>
  <c r="D64" i="1"/>
  <c r="F64" i="1"/>
  <c r="H64" i="1"/>
  <c r="D65" i="1"/>
  <c r="F65" i="1"/>
  <c r="H65" i="1"/>
  <c r="D66" i="1"/>
  <c r="F66" i="1"/>
  <c r="H66" i="1"/>
  <c r="D67" i="1"/>
  <c r="F67" i="1"/>
  <c r="H67" i="1"/>
  <c r="D68" i="1"/>
  <c r="F68" i="1"/>
  <c r="H68" i="1"/>
  <c r="D69" i="1"/>
  <c r="F69" i="1"/>
  <c r="H69" i="1"/>
  <c r="D34" i="1"/>
  <c r="F34" i="1"/>
  <c r="H34" i="1"/>
  <c r="D35" i="1"/>
  <c r="F35" i="1"/>
  <c r="H35" i="1"/>
  <c r="D37" i="1"/>
  <c r="F37" i="1"/>
  <c r="H37" i="1"/>
  <c r="D38" i="1"/>
  <c r="F38" i="1"/>
  <c r="H38" i="1"/>
  <c r="D39" i="1"/>
  <c r="F39" i="1"/>
  <c r="H39" i="1"/>
  <c r="D40" i="1"/>
  <c r="F40" i="1"/>
  <c r="H40" i="1"/>
  <c r="D41" i="1"/>
  <c r="F41" i="1"/>
  <c r="H41" i="1"/>
  <c r="B34" i="1"/>
  <c r="B35" i="1"/>
  <c r="B37" i="1"/>
  <c r="B38" i="1"/>
  <c r="B39" i="1"/>
  <c r="B40" i="1"/>
  <c r="B41" i="1"/>
  <c r="R8" i="1"/>
  <c r="S8" i="1" s="1"/>
  <c r="H58" i="1"/>
  <c r="F58" i="1"/>
  <c r="D58" i="1"/>
  <c r="H33" i="1"/>
  <c r="F33" i="1"/>
  <c r="D33" i="1"/>
  <c r="B33" i="1"/>
  <c r="S12" i="1"/>
  <c r="M11" i="1"/>
  <c r="J36" i="1"/>
  <c r="J61" i="1"/>
  <c r="J45" i="1"/>
  <c r="C20" i="1"/>
  <c r="K12" i="1"/>
  <c r="E45" i="1" l="1"/>
  <c r="E36" i="1"/>
  <c r="M12" i="1"/>
  <c r="E18" i="1"/>
  <c r="K11" i="1"/>
  <c r="B72" i="1"/>
  <c r="E42" i="1"/>
  <c r="C11" i="1"/>
  <c r="Q11" i="1"/>
  <c r="I16" i="1"/>
  <c r="H47" i="1"/>
  <c r="F47" i="1"/>
  <c r="H72" i="1"/>
  <c r="J64" i="1"/>
  <c r="C64" i="1" s="1"/>
  <c r="F72" i="1"/>
  <c r="M16" i="1"/>
  <c r="J41" i="1"/>
  <c r="G41" i="1" s="1"/>
  <c r="O19" i="1"/>
  <c r="G19" i="1"/>
  <c r="M10" i="1"/>
  <c r="O16" i="1"/>
  <c r="I45" i="1"/>
  <c r="G13" i="1"/>
  <c r="G61" i="1"/>
  <c r="O14" i="1"/>
  <c r="I38" i="1"/>
  <c r="E38" i="1"/>
  <c r="K20" i="1"/>
  <c r="S20" i="1"/>
  <c r="G20" i="1"/>
  <c r="I18" i="1"/>
  <c r="C10" i="1"/>
  <c r="I13" i="1"/>
  <c r="Q20" i="1"/>
  <c r="M20" i="1"/>
  <c r="G15" i="1"/>
  <c r="J60" i="1"/>
  <c r="I60" i="1" s="1"/>
  <c r="C13" i="1"/>
  <c r="J35" i="1"/>
  <c r="I35" i="1" s="1"/>
  <c r="I17" i="1"/>
  <c r="S18" i="1"/>
  <c r="J63" i="1"/>
  <c r="I63" i="1" s="1"/>
  <c r="G45" i="1"/>
  <c r="E20" i="1"/>
  <c r="C14" i="1"/>
  <c r="I20" i="1"/>
  <c r="J70" i="1"/>
  <c r="C70" i="1" s="1"/>
  <c r="C18" i="1"/>
  <c r="S15" i="1"/>
  <c r="M13" i="1"/>
  <c r="I19" i="1"/>
  <c r="I10" i="1"/>
  <c r="E17" i="1"/>
  <c r="C38" i="1"/>
  <c r="D72" i="1"/>
  <c r="J43" i="1"/>
  <c r="E43" i="1" s="1"/>
  <c r="I61" i="1"/>
  <c r="C17" i="1"/>
  <c r="G36" i="1"/>
  <c r="K17" i="1"/>
  <c r="Q17" i="1"/>
  <c r="E61" i="1"/>
  <c r="S19" i="1"/>
  <c r="C12" i="1"/>
  <c r="O17" i="1"/>
  <c r="M17" i="1"/>
  <c r="J67" i="1"/>
  <c r="Q14" i="1"/>
  <c r="I36" i="1"/>
  <c r="J66" i="1"/>
  <c r="C66" i="1" s="1"/>
  <c r="J39" i="1"/>
  <c r="E39" i="1" s="1"/>
  <c r="K16" i="1"/>
  <c r="C45" i="1"/>
  <c r="G17" i="1"/>
  <c r="S11" i="1"/>
  <c r="S17" i="1"/>
  <c r="J37" i="1"/>
  <c r="E12" i="1"/>
  <c r="E35" i="1"/>
  <c r="J62" i="1"/>
  <c r="C62" i="1" s="1"/>
  <c r="Q12" i="1"/>
  <c r="E14" i="1"/>
  <c r="K14" i="1"/>
  <c r="E16" i="1"/>
  <c r="D47" i="1"/>
  <c r="M14" i="1"/>
  <c r="Q18" i="1"/>
  <c r="C36" i="1"/>
  <c r="C61" i="1"/>
  <c r="C42" i="1"/>
  <c r="G42" i="1"/>
  <c r="C41" i="1"/>
  <c r="I42" i="1"/>
  <c r="Q16" i="1"/>
  <c r="O12" i="1"/>
  <c r="S14" i="1"/>
  <c r="J68" i="1"/>
  <c r="E68" i="1" s="1"/>
  <c r="G18" i="1"/>
  <c r="I14" i="1"/>
  <c r="G16" i="1"/>
  <c r="E8" i="1"/>
  <c r="C8" i="1"/>
  <c r="J58" i="1"/>
  <c r="C58" i="1" s="1"/>
  <c r="M8" i="1"/>
  <c r="I8" i="1"/>
  <c r="Q8" i="1"/>
  <c r="E9" i="1"/>
  <c r="M9" i="1"/>
  <c r="J59" i="1"/>
  <c r="C9" i="1"/>
  <c r="J34" i="1"/>
  <c r="G9" i="1"/>
  <c r="C68" i="1"/>
  <c r="K9" i="1"/>
  <c r="G8" i="1"/>
  <c r="O9" i="1"/>
  <c r="Q9" i="1"/>
  <c r="S9" i="1"/>
  <c r="M15" i="1"/>
  <c r="E15" i="1"/>
  <c r="I15" i="1"/>
  <c r="J40" i="1"/>
  <c r="K15" i="1"/>
  <c r="J65" i="1"/>
  <c r="C15" i="1"/>
  <c r="K8" i="1"/>
  <c r="R22" i="1"/>
  <c r="O15" i="1"/>
  <c r="J33" i="1"/>
  <c r="G38" i="1"/>
  <c r="C35" i="1"/>
  <c r="O8" i="1"/>
  <c r="K19" i="1"/>
  <c r="C19" i="1"/>
  <c r="J69" i="1"/>
  <c r="M19" i="1"/>
  <c r="J44" i="1"/>
  <c r="Q19" i="1"/>
  <c r="E13" i="1"/>
  <c r="K13" i="1"/>
  <c r="Q13" i="1"/>
  <c r="O13" i="1"/>
  <c r="S13" i="1"/>
  <c r="E10" i="1"/>
  <c r="S10" i="1"/>
  <c r="O10" i="1"/>
  <c r="K10" i="1"/>
  <c r="Q10" i="1"/>
  <c r="C16" i="1"/>
  <c r="K18" i="1"/>
  <c r="M18" i="1"/>
  <c r="G11" i="1"/>
  <c r="O11" i="1"/>
  <c r="E64" i="1" l="1"/>
  <c r="I64" i="1"/>
  <c r="C63" i="1"/>
  <c r="G64" i="1"/>
  <c r="I41" i="1"/>
  <c r="E41" i="1"/>
  <c r="K41" i="1" s="1"/>
  <c r="G60" i="1"/>
  <c r="G35" i="1"/>
  <c r="K35" i="1" s="1"/>
  <c r="I39" i="1"/>
  <c r="K45" i="1"/>
  <c r="E60" i="1"/>
  <c r="K38" i="1"/>
  <c r="G63" i="1"/>
  <c r="C60" i="1"/>
  <c r="I43" i="1"/>
  <c r="C43" i="1"/>
  <c r="G43" i="1"/>
  <c r="K61" i="1"/>
  <c r="G70" i="1"/>
  <c r="I70" i="1"/>
  <c r="E63" i="1"/>
  <c r="G66" i="1"/>
  <c r="K36" i="1"/>
  <c r="E70" i="1"/>
  <c r="I37" i="1"/>
  <c r="G37" i="1"/>
  <c r="C37" i="1"/>
  <c r="E62" i="1"/>
  <c r="E37" i="1"/>
  <c r="I68" i="1"/>
  <c r="G68" i="1"/>
  <c r="G39" i="1"/>
  <c r="C39" i="1"/>
  <c r="I66" i="1"/>
  <c r="E66" i="1"/>
  <c r="G67" i="1"/>
  <c r="I67" i="1"/>
  <c r="E67" i="1"/>
  <c r="C67" i="1"/>
  <c r="J47" i="1"/>
  <c r="E47" i="1" s="1"/>
  <c r="K42" i="1"/>
  <c r="I62" i="1"/>
  <c r="G62" i="1"/>
  <c r="I59" i="1"/>
  <c r="G59" i="1"/>
  <c r="E59" i="1"/>
  <c r="I69" i="1"/>
  <c r="G69" i="1"/>
  <c r="E69" i="1"/>
  <c r="G33" i="1"/>
  <c r="E33" i="1"/>
  <c r="C33" i="1"/>
  <c r="I33" i="1"/>
  <c r="C22" i="1"/>
  <c r="J72" i="1"/>
  <c r="G22" i="1"/>
  <c r="O22" i="1"/>
  <c r="S22" i="1"/>
  <c r="K22" i="1"/>
  <c r="I22" i="1"/>
  <c r="Q22" i="1"/>
  <c r="M22" i="1"/>
  <c r="E22" i="1"/>
  <c r="E65" i="1"/>
  <c r="G65" i="1"/>
  <c r="I65" i="1"/>
  <c r="C65" i="1"/>
  <c r="C69" i="1"/>
  <c r="C34" i="1"/>
  <c r="I34" i="1"/>
  <c r="E34" i="1"/>
  <c r="G34" i="1"/>
  <c r="I58" i="1"/>
  <c r="G58" i="1"/>
  <c r="E58" i="1"/>
  <c r="I44" i="1"/>
  <c r="C44" i="1"/>
  <c r="G44" i="1"/>
  <c r="E44" i="1"/>
  <c r="C40" i="1"/>
  <c r="I40" i="1"/>
  <c r="G40" i="1"/>
  <c r="E40" i="1"/>
  <c r="C59" i="1"/>
  <c r="K64" i="1" l="1"/>
  <c r="K68" i="1"/>
  <c r="K58" i="1"/>
  <c r="K60" i="1"/>
  <c r="K70" i="1"/>
  <c r="K43" i="1"/>
  <c r="K62" i="1"/>
  <c r="K67" i="1"/>
  <c r="K66" i="1"/>
  <c r="K39" i="1"/>
  <c r="K63" i="1"/>
  <c r="K37" i="1"/>
  <c r="G47" i="1"/>
  <c r="I47" i="1"/>
  <c r="C47" i="1"/>
  <c r="K59" i="1"/>
  <c r="K40" i="1"/>
  <c r="K44" i="1"/>
  <c r="K34" i="1"/>
  <c r="K69" i="1"/>
  <c r="K33" i="1"/>
  <c r="K65" i="1"/>
  <c r="I72" i="1"/>
  <c r="E72" i="1"/>
  <c r="K47" i="1"/>
  <c r="C72" i="1"/>
  <c r="G72" i="1"/>
  <c r="K72" i="1"/>
</calcChain>
</file>

<file path=xl/sharedStrings.xml><?xml version="1.0" encoding="utf-8"?>
<sst xmlns="http://schemas.openxmlformats.org/spreadsheetml/2006/main" count="119" uniqueCount="33">
  <si>
    <t>Airport</t>
  </si>
  <si>
    <t>Total</t>
  </si>
  <si>
    <t>000's</t>
  </si>
  <si>
    <t>%</t>
  </si>
  <si>
    <t>Gatwick</t>
  </si>
  <si>
    <t>Heathrow</t>
  </si>
  <si>
    <t>Luton</t>
  </si>
  <si>
    <t>Manchester</t>
  </si>
  <si>
    <t>Stansted</t>
  </si>
  <si>
    <t>UK</t>
  </si>
  <si>
    <t>Foreign</t>
  </si>
  <si>
    <t>International Business</t>
  </si>
  <si>
    <t>International Leisure</t>
  </si>
  <si>
    <t>Domestic Business</t>
  </si>
  <si>
    <t>Domestic Leisure</t>
  </si>
  <si>
    <t>Business</t>
  </si>
  <si>
    <t>International</t>
  </si>
  <si>
    <t>Domestic</t>
  </si>
  <si>
    <t>Birmingham</t>
  </si>
  <si>
    <t>Leisure</t>
  </si>
  <si>
    <t>East Midlands</t>
  </si>
  <si>
    <t>Table 2.1</t>
  </si>
  <si>
    <t>Table 2.2</t>
  </si>
  <si>
    <t>Table 2.3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</si>
  <si>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</si>
  <si>
    <t>London City</t>
  </si>
  <si>
    <t>Country of Residence and Journey Purpose of terminal passengers at the 2019 survey airports.</t>
  </si>
  <si>
    <t>Characteristics of terminal passengers at the 2019 survey airports.</t>
  </si>
  <si>
    <t>Belfast City</t>
  </si>
  <si>
    <t>Belfast International</t>
  </si>
  <si>
    <t>Bristol</t>
  </si>
  <si>
    <t>Cardiff</t>
  </si>
  <si>
    <t>Southend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</si>
</sst>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,000"/>
    <numFmt numFmtId="166" formatCode="0.000"/>
    <numFmt numFmtId="167" formatCode="#,##0\ "/>
    <numFmt numFmtId="168" formatCode="0.0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0" xfId="0" applyFont="1" applyBorder="1"/>
    <xf numFmtId="0" fontId="0" fillId="0" borderId="14" xfId="0" applyBorder="1" applyAlignment="1">
      <alignment horizontal="center"/>
    </xf>
    <xf numFmtId="167" fontId="0" fillId="0" borderId="2" xfId="0" applyNumberForma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167" fontId="0" fillId="0" borderId="15" xfId="0" applyNumberFormat="1" applyBorder="1" applyAlignment="1">
      <alignment horizontal="right"/>
    </xf>
    <xf numFmtId="168" fontId="0" fillId="0" borderId="2" xfId="0" applyNumberFormat="1" applyBorder="1" applyAlignment="1"/>
    <xf numFmtId="168" fontId="0" fillId="0" borderId="6" xfId="0" applyNumberFormat="1" applyBorder="1" applyAlignment="1"/>
    <xf numFmtId="168" fontId="0" fillId="0" borderId="16" xfId="0" applyNumberFormat="1" applyBorder="1" applyAlignment="1"/>
    <xf numFmtId="168" fontId="0" fillId="0" borderId="7" xfId="0" applyNumberFormat="1" applyBorder="1" applyAlignment="1"/>
    <xf numFmtId="167" fontId="0" fillId="0" borderId="17" xfId="0" applyNumberFormat="1" applyBorder="1" applyAlignment="1">
      <alignment horizontal="right"/>
    </xf>
    <xf numFmtId="0" fontId="2" fillId="0" borderId="11" xfId="0" applyFont="1" applyBorder="1" applyAlignment="1">
      <alignment horizontal="centerContinuous"/>
    </xf>
    <xf numFmtId="1" fontId="0" fillId="0" borderId="2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75"/>
  <sheetViews>
    <sheetView tabSelected="1" workbookViewId="0">
      <selection activeCell="X9" sqref="X9"/>
    </sheetView>
  </sheetViews>
  <sheetFormatPr defaultRowHeight="11.25" x14ac:dyDescent="0.2"/>
  <cols>
    <col min="1" max="1" width="22.33203125" customWidth="1"/>
    <col min="2" max="2" width="8.33203125" customWidth="1"/>
    <col min="3" max="3" width="7.1640625" customWidth="1"/>
    <col min="4" max="4" width="8" customWidth="1"/>
    <col min="5" max="5" width="7.1640625" customWidth="1"/>
    <col min="6" max="6" width="8.33203125" customWidth="1"/>
    <col min="7" max="7" width="7.1640625" customWidth="1"/>
    <col min="8" max="8" width="8.33203125" customWidth="1"/>
    <col min="9" max="9" width="7.1640625" customWidth="1"/>
    <col min="10" max="10" width="8.33203125" customWidth="1"/>
    <col min="11" max="12" width="7.1640625" customWidth="1"/>
    <col min="13" max="13" width="8" customWidth="1"/>
    <col min="14" max="14" width="7.1640625" bestFit="1" customWidth="1"/>
    <col min="15" max="15" width="9.5" customWidth="1"/>
    <col min="16" max="16" width="7" customWidth="1"/>
    <col min="17" max="17" width="7.1640625" customWidth="1"/>
    <col min="18" max="18" width="7.83203125" customWidth="1"/>
    <col min="19" max="19" width="8.1640625" customWidth="1"/>
  </cols>
  <sheetData>
    <row r="1" spans="1:85" s="4" customFormat="1" x14ac:dyDescent="0.2">
      <c r="A1" s="1" t="s">
        <v>21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</row>
    <row r="2" spans="1:85" s="4" customFormat="1" x14ac:dyDescent="0.2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85" s="4" customForma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85" s="4" customFormat="1" x14ac:dyDescent="0.2">
      <c r="A4" s="3"/>
      <c r="B4" s="18" t="s">
        <v>11</v>
      </c>
      <c r="C4" s="20"/>
      <c r="D4" s="20"/>
      <c r="E4" s="19"/>
      <c r="F4" s="20" t="s">
        <v>12</v>
      </c>
      <c r="G4" s="20"/>
      <c r="H4" s="20"/>
      <c r="I4" s="19"/>
      <c r="J4" s="18" t="s">
        <v>13</v>
      </c>
      <c r="K4" s="20"/>
      <c r="L4" s="20"/>
      <c r="M4" s="19"/>
      <c r="N4" s="20" t="s">
        <v>14</v>
      </c>
      <c r="O4" s="20"/>
      <c r="P4" s="20"/>
      <c r="Q4" s="19"/>
      <c r="R4" s="21"/>
      <c r="S4" s="22"/>
    </row>
    <row r="5" spans="1:85" s="4" customFormat="1" x14ac:dyDescent="0.2">
      <c r="A5" s="5" t="s">
        <v>0</v>
      </c>
      <c r="B5" s="6" t="s">
        <v>9</v>
      </c>
      <c r="C5" s="7"/>
      <c r="D5" s="8" t="s">
        <v>10</v>
      </c>
      <c r="E5" s="9"/>
      <c r="F5" s="10" t="s">
        <v>9</v>
      </c>
      <c r="G5" s="7"/>
      <c r="H5" s="10" t="s">
        <v>10</v>
      </c>
      <c r="I5" s="11"/>
      <c r="J5" s="6" t="s">
        <v>9</v>
      </c>
      <c r="K5" s="7"/>
      <c r="L5" s="8" t="s">
        <v>10</v>
      </c>
      <c r="M5" s="9"/>
      <c r="N5" s="10" t="s">
        <v>9</v>
      </c>
      <c r="O5" s="7"/>
      <c r="P5" s="10" t="s">
        <v>10</v>
      </c>
      <c r="Q5" s="11"/>
      <c r="R5" s="10" t="s">
        <v>1</v>
      </c>
      <c r="S5" s="8"/>
    </row>
    <row r="6" spans="1:85" s="4" customFormat="1" x14ac:dyDescent="0.2">
      <c r="A6" s="12"/>
      <c r="B6" s="13" t="s">
        <v>2</v>
      </c>
      <c r="C6" s="14" t="s">
        <v>3</v>
      </c>
      <c r="D6" s="15" t="s">
        <v>2</v>
      </c>
      <c r="E6" s="36" t="s">
        <v>3</v>
      </c>
      <c r="F6" s="15" t="s">
        <v>2</v>
      </c>
      <c r="G6" s="14" t="s">
        <v>3</v>
      </c>
      <c r="H6" s="15" t="s">
        <v>2</v>
      </c>
      <c r="I6" s="36" t="s">
        <v>3</v>
      </c>
      <c r="J6" s="13" t="s">
        <v>2</v>
      </c>
      <c r="K6" s="14" t="s">
        <v>3</v>
      </c>
      <c r="L6" s="15" t="s">
        <v>2</v>
      </c>
      <c r="M6" s="36" t="s">
        <v>3</v>
      </c>
      <c r="N6" s="15" t="s">
        <v>2</v>
      </c>
      <c r="O6" s="14" t="s">
        <v>3</v>
      </c>
      <c r="P6" s="15" t="s">
        <v>2</v>
      </c>
      <c r="Q6" s="36" t="s">
        <v>3</v>
      </c>
      <c r="R6" s="15" t="s">
        <v>2</v>
      </c>
      <c r="S6" s="14" t="s">
        <v>3</v>
      </c>
    </row>
    <row r="7" spans="1:85" s="4" customFormat="1" x14ac:dyDescent="0.2">
      <c r="A7" s="5"/>
      <c r="B7" s="5"/>
      <c r="C7" s="5"/>
      <c r="D7" s="5"/>
      <c r="E7" s="16"/>
      <c r="F7" s="17"/>
      <c r="G7" s="5"/>
      <c r="H7" s="5"/>
      <c r="I7" s="16"/>
      <c r="J7" s="5"/>
      <c r="K7" s="5"/>
      <c r="L7" s="5"/>
      <c r="M7" s="16"/>
      <c r="N7" s="17"/>
      <c r="O7" s="5"/>
      <c r="P7" s="5"/>
      <c r="Q7" s="16"/>
      <c r="R7" s="17"/>
      <c r="S7" s="5"/>
    </row>
    <row r="8" spans="1:85" s="4" customFormat="1" x14ac:dyDescent="0.2">
      <c r="A8" s="5" t="s">
        <v>28</v>
      </c>
      <c r="B8" s="37">
        <v>3.4720781013042199</v>
      </c>
      <c r="C8" s="40">
        <f>B8/$R8*100</f>
        <v>0.14194754442012827</v>
      </c>
      <c r="D8" s="37">
        <v>4.3113214285714196</v>
      </c>
      <c r="E8" s="40">
        <f>D8/$R8*100</f>
        <v>0.17625798502680956</v>
      </c>
      <c r="F8" s="39">
        <v>79.659840476190496</v>
      </c>
      <c r="G8" s="40">
        <f>F8/$R8*100</f>
        <v>3.2567005737131693</v>
      </c>
      <c r="H8" s="37">
        <v>37.547395238095199</v>
      </c>
      <c r="I8" s="40">
        <f>H8/$R8*100</f>
        <v>1.5350347538028044</v>
      </c>
      <c r="J8" s="39">
        <v>1003.7519523754975</v>
      </c>
      <c r="K8" s="40">
        <f>J8/$R8*100</f>
        <v>41.035979229007403</v>
      </c>
      <c r="L8" s="37">
        <v>68.568515075174503</v>
      </c>
      <c r="M8" s="40">
        <f>L8/$R8*100</f>
        <v>2.8032584681201453</v>
      </c>
      <c r="N8" s="39">
        <v>1134.8599132169879</v>
      </c>
      <c r="O8" s="40">
        <f t="shared" ref="O8:O19" si="0">N8/$R8*100</f>
        <v>46.396012198423975</v>
      </c>
      <c r="P8" s="37">
        <v>113.8579840881787</v>
      </c>
      <c r="Q8" s="40">
        <f>P8/$R8*100</f>
        <v>4.6548092474855656</v>
      </c>
      <c r="R8" s="39">
        <f t="shared" ref="R8:R19" si="1">B8+D8+F8+H8+J8+L8+N8+P8</f>
        <v>2446.029</v>
      </c>
      <c r="S8" s="46">
        <f>R8/$R8*100</f>
        <v>100</v>
      </c>
    </row>
    <row r="9" spans="1:85" s="4" customFormat="1" x14ac:dyDescent="0.2">
      <c r="A9" s="5" t="s">
        <v>29</v>
      </c>
      <c r="B9" s="37">
        <v>35.657966086751003</v>
      </c>
      <c r="C9" s="40">
        <f t="shared" ref="C9:C19" si="2">B9/$R9*100</f>
        <v>0.58663292463148242</v>
      </c>
      <c r="D9" s="37">
        <v>26.320340522103322</v>
      </c>
      <c r="E9" s="40">
        <f t="shared" ref="E9:E19" si="3">D9/$R9*100</f>
        <v>0.43301343380644997</v>
      </c>
      <c r="F9" s="39">
        <v>1670.0427199445674</v>
      </c>
      <c r="G9" s="40">
        <f>F9/$R9*100</f>
        <v>27.474983925810992</v>
      </c>
      <c r="H9" s="37">
        <v>419.68097344657519</v>
      </c>
      <c r="I9" s="40">
        <f t="shared" ref="I9:I19" si="4">H9/$R9*100</f>
        <v>6.9044509231453057</v>
      </c>
      <c r="J9" s="39">
        <v>1134.6840001177618</v>
      </c>
      <c r="K9" s="40">
        <f t="shared" ref="K9:K19" si="5">J9/$R9*100</f>
        <v>18.667441432363603</v>
      </c>
      <c r="L9" s="37">
        <v>46.568077104342905</v>
      </c>
      <c r="M9" s="40">
        <f t="shared" ref="M9:M19" si="6">L9/$R9*100</f>
        <v>0.76612241987451468</v>
      </c>
      <c r="N9" s="39">
        <v>2587.3742110518424</v>
      </c>
      <c r="O9" s="40">
        <f t="shared" si="0"/>
        <v>42.566614619934306</v>
      </c>
      <c r="P9" s="37">
        <v>158.08371172605933</v>
      </c>
      <c r="Q9" s="40">
        <f t="shared" ref="Q9:Q19" si="7">P9/$R9*100</f>
        <v>2.600740320433351</v>
      </c>
      <c r="R9" s="39">
        <f t="shared" si="1"/>
        <v>6078.412000000003</v>
      </c>
      <c r="S9" s="46">
        <f t="shared" ref="S9:S19" si="8">R9/$R9*100</f>
        <v>100</v>
      </c>
    </row>
    <row r="10" spans="1:85" s="4" customFormat="1" x14ac:dyDescent="0.2">
      <c r="A10" s="5" t="s">
        <v>18</v>
      </c>
      <c r="B10" s="37">
        <v>700.89423332980016</v>
      </c>
      <c r="C10" s="40">
        <f t="shared" si="2"/>
        <v>5.8453529246865941</v>
      </c>
      <c r="D10" s="37">
        <v>760.18190110188164</v>
      </c>
      <c r="E10" s="40">
        <f t="shared" si="3"/>
        <v>6.3398031936850465</v>
      </c>
      <c r="F10" s="39">
        <v>7582.0892547211834</v>
      </c>
      <c r="G10" s="40">
        <f>F10/$R10*100</f>
        <v>63.233488724488986</v>
      </c>
      <c r="H10" s="37">
        <v>1618.4496298563647</v>
      </c>
      <c r="I10" s="40">
        <f t="shared" si="4"/>
        <v>13.497627498509205</v>
      </c>
      <c r="J10" s="39">
        <v>595.69996127271133</v>
      </c>
      <c r="K10" s="40">
        <f t="shared" si="5"/>
        <v>4.9680484519305086</v>
      </c>
      <c r="L10" s="37">
        <v>17.085379162355331</v>
      </c>
      <c r="M10" s="40">
        <f t="shared" si="6"/>
        <v>0.1424895031331497</v>
      </c>
      <c r="N10" s="39">
        <v>669.35483453914799</v>
      </c>
      <c r="O10" s="40">
        <f t="shared" si="0"/>
        <v>5.5823190628042596</v>
      </c>
      <c r="P10" s="37">
        <v>46.867825025785322</v>
      </c>
      <c r="Q10" s="40">
        <f t="shared" si="7"/>
        <v>0.3908706407622341</v>
      </c>
      <c r="R10" s="39">
        <f t="shared" si="1"/>
        <v>11990.623019009232</v>
      </c>
      <c r="S10" s="46">
        <f t="shared" si="8"/>
        <v>100</v>
      </c>
    </row>
    <row r="11" spans="1:85" s="4" customFormat="1" x14ac:dyDescent="0.2">
      <c r="A11" s="5" t="s">
        <v>30</v>
      </c>
      <c r="B11" s="37">
        <v>396.59423688846971</v>
      </c>
      <c r="C11" s="40">
        <f>B11/$R11*100</f>
        <v>4.8872801596717297</v>
      </c>
      <c r="D11" s="37">
        <v>232.44601396842853</v>
      </c>
      <c r="E11" s="40">
        <f>D11/$R11*100</f>
        <v>2.8644611711343462</v>
      </c>
      <c r="F11" s="39">
        <v>5221.4959359101276</v>
      </c>
      <c r="G11" s="40">
        <f>F11/$R11*100</f>
        <v>64.34514452754533</v>
      </c>
      <c r="H11" s="37">
        <v>898.92519308805822</v>
      </c>
      <c r="I11" s="40">
        <f>H11/$R11*100</f>
        <v>11.077567076305824</v>
      </c>
      <c r="J11" s="39">
        <v>471.17629040682999</v>
      </c>
      <c r="K11" s="40">
        <f>J11/$R11*100</f>
        <v>5.8063640911166603</v>
      </c>
      <c r="L11" s="37">
        <v>16.03822753203232</v>
      </c>
      <c r="M11" s="40">
        <f>L11/$R11*100</f>
        <v>0.19764107473817225</v>
      </c>
      <c r="N11" s="39">
        <v>837.18896138954722</v>
      </c>
      <c r="O11" s="40">
        <f>N11/$R11*100</f>
        <v>10.316783806533097</v>
      </c>
      <c r="P11" s="37">
        <v>40.96023639908352</v>
      </c>
      <c r="Q11" s="40">
        <f>P11/$R11*100</f>
        <v>0.50475809295484164</v>
      </c>
      <c r="R11" s="39">
        <f>B11+D11+F11+H11+J11+L11+N11+P11</f>
        <v>8114.825095582577</v>
      </c>
      <c r="S11" s="46">
        <f>R11/$R11*100</f>
        <v>100</v>
      </c>
    </row>
    <row r="12" spans="1:85" s="4" customFormat="1" x14ac:dyDescent="0.2">
      <c r="A12" s="5" t="s">
        <v>31</v>
      </c>
      <c r="B12" s="37">
        <v>88.045086738933804</v>
      </c>
      <c r="C12" s="40">
        <f t="shared" si="2"/>
        <v>5.6127203129411596</v>
      </c>
      <c r="D12" s="37">
        <v>40.24518195577658</v>
      </c>
      <c r="E12" s="40">
        <f t="shared" si="3"/>
        <v>2.5655599719150848</v>
      </c>
      <c r="F12" s="39">
        <v>1036.2213725745264</v>
      </c>
      <c r="G12" s="40">
        <f>F12/$R12*100</f>
        <v>66.057300435152527</v>
      </c>
      <c r="H12" s="37">
        <v>169.90478140410113</v>
      </c>
      <c r="I12" s="40">
        <f t="shared" si="4"/>
        <v>10.831132697730975</v>
      </c>
      <c r="J12" s="39">
        <v>98.812950481317401</v>
      </c>
      <c r="K12" s="40">
        <f t="shared" si="5"/>
        <v>6.2991527964829528</v>
      </c>
      <c r="L12" s="37">
        <v>2.5430519465034429</v>
      </c>
      <c r="M12" s="40">
        <f t="shared" si="6"/>
        <v>0.16211511449045651</v>
      </c>
      <c r="N12" s="39">
        <v>121.93203421608531</v>
      </c>
      <c r="O12" s="40">
        <f t="shared" si="0"/>
        <v>7.772953955649041</v>
      </c>
      <c r="P12" s="37">
        <v>10.966021838384634</v>
      </c>
      <c r="Q12" s="40">
        <f t="shared" si="7"/>
        <v>0.69906471563779538</v>
      </c>
      <c r="R12" s="39">
        <f t="shared" si="1"/>
        <v>1568.670481155629</v>
      </c>
      <c r="S12" s="46">
        <f t="shared" si="8"/>
        <v>100</v>
      </c>
    </row>
    <row r="13" spans="1:85" s="4" customFormat="1" x14ac:dyDescent="0.2">
      <c r="A13" s="5" t="s">
        <v>20</v>
      </c>
      <c r="B13" s="37">
        <v>100.26635295933528</v>
      </c>
      <c r="C13" s="40">
        <f t="shared" si="2"/>
        <v>2.2071548438505064</v>
      </c>
      <c r="D13" s="37">
        <v>28.374604666711075</v>
      </c>
      <c r="E13" s="40">
        <f t="shared" si="3"/>
        <v>0.6246077999652988</v>
      </c>
      <c r="F13" s="39">
        <v>3737.3071620746405</v>
      </c>
      <c r="G13" s="40">
        <f t="shared" ref="G13:G19" si="9">F13/$R13*100</f>
        <v>82.269030061118116</v>
      </c>
      <c r="H13" s="37">
        <v>350.46331719771058</v>
      </c>
      <c r="I13" s="40">
        <f t="shared" si="4"/>
        <v>7.7147196972304393</v>
      </c>
      <c r="J13" s="39">
        <v>114.73538215019801</v>
      </c>
      <c r="K13" s="40">
        <f t="shared" si="5"/>
        <v>2.5256603735906675</v>
      </c>
      <c r="L13" s="37">
        <v>5.0537726097796396</v>
      </c>
      <c r="M13" s="40">
        <f t="shared" si="6"/>
        <v>0.11124827388424138</v>
      </c>
      <c r="N13" s="39">
        <v>200.24700262750289</v>
      </c>
      <c r="O13" s="40">
        <f t="shared" si="0"/>
        <v>4.4080205250418256</v>
      </c>
      <c r="P13" s="37">
        <v>6.3398426125197442</v>
      </c>
      <c r="Q13" s="40">
        <f t="shared" si="7"/>
        <v>0.13955842531888946</v>
      </c>
      <c r="R13" s="39">
        <f t="shared" si="1"/>
        <v>4542.7874368983985</v>
      </c>
      <c r="S13" s="46">
        <f t="shared" si="8"/>
        <v>100</v>
      </c>
    </row>
    <row r="14" spans="1:85" s="4" customFormat="1" x14ac:dyDescent="0.2">
      <c r="A14" s="5" t="s">
        <v>4</v>
      </c>
      <c r="B14" s="37">
        <v>3215.3730318530343</v>
      </c>
      <c r="C14" s="40">
        <f t="shared" si="2"/>
        <v>7.1352500618666648</v>
      </c>
      <c r="D14" s="37">
        <v>2508.0604158275669</v>
      </c>
      <c r="E14" s="40">
        <f t="shared" si="3"/>
        <v>5.5656491672711574</v>
      </c>
      <c r="F14" s="39">
        <v>24515.866165877011</v>
      </c>
      <c r="G14" s="40">
        <f t="shared" si="9"/>
        <v>54.403278824534283</v>
      </c>
      <c r="H14" s="37">
        <v>11415.743045062783</v>
      </c>
      <c r="I14" s="40">
        <f t="shared" si="4"/>
        <v>25.332731369459722</v>
      </c>
      <c r="J14" s="39">
        <v>1133.5045064171823</v>
      </c>
      <c r="K14" s="40">
        <f t="shared" si="5"/>
        <v>2.5153654084354509</v>
      </c>
      <c r="L14" s="37">
        <v>101.91708475974681</v>
      </c>
      <c r="M14" s="40">
        <f t="shared" si="6"/>
        <v>0.22616470255028623</v>
      </c>
      <c r="N14" s="39">
        <v>1933.1330629496661</v>
      </c>
      <c r="O14" s="40">
        <f t="shared" si="0"/>
        <v>4.2898250592899032</v>
      </c>
      <c r="P14" s="37">
        <v>239.61706620156679</v>
      </c>
      <c r="Q14" s="40">
        <f t="shared" si="7"/>
        <v>0.53173540659253271</v>
      </c>
      <c r="R14" s="39">
        <f t="shared" si="1"/>
        <v>45063.214378948556</v>
      </c>
      <c r="S14" s="46">
        <f t="shared" si="8"/>
        <v>100</v>
      </c>
    </row>
    <row r="15" spans="1:85" s="4" customFormat="1" x14ac:dyDescent="0.2">
      <c r="A15" s="5" t="s">
        <v>5</v>
      </c>
      <c r="B15" s="37">
        <v>7102.5790221911147</v>
      </c>
      <c r="C15" s="40">
        <f t="shared" si="2"/>
        <v>8.8224576131705597</v>
      </c>
      <c r="D15" s="37">
        <v>11567.491492467996</v>
      </c>
      <c r="E15" s="40">
        <f t="shared" si="3"/>
        <v>14.368541773932538</v>
      </c>
      <c r="F15" s="39">
        <v>22969.975489031316</v>
      </c>
      <c r="G15" s="40">
        <f t="shared" si="9"/>
        <v>28.532119740503546</v>
      </c>
      <c r="H15" s="37">
        <v>34001.941988650804</v>
      </c>
      <c r="I15" s="40">
        <f t="shared" si="4"/>
        <v>42.235459967865772</v>
      </c>
      <c r="J15" s="39">
        <v>1309.6558768161262</v>
      </c>
      <c r="K15" s="40">
        <f t="shared" si="5"/>
        <v>1.6267870339703057</v>
      </c>
      <c r="L15" s="37">
        <v>329.43499159338495</v>
      </c>
      <c r="M15" s="40">
        <f t="shared" si="6"/>
        <v>0.40920716834646614</v>
      </c>
      <c r="N15" s="39">
        <v>2126.5273890487288</v>
      </c>
      <c r="O15" s="40">
        <f t="shared" si="0"/>
        <v>2.6414627270617714</v>
      </c>
      <c r="P15" s="37">
        <v>1098.068400176375</v>
      </c>
      <c r="Q15" s="40">
        <f t="shared" si="7"/>
        <v>1.3639639751490544</v>
      </c>
      <c r="R15" s="39">
        <f t="shared" si="1"/>
        <v>80505.67464997583</v>
      </c>
      <c r="S15" s="46">
        <f t="shared" si="8"/>
        <v>100</v>
      </c>
    </row>
    <row r="16" spans="1:85" s="4" customFormat="1" x14ac:dyDescent="0.2">
      <c r="A16" s="5" t="s">
        <v>25</v>
      </c>
      <c r="B16" s="37">
        <v>852.5514146615194</v>
      </c>
      <c r="C16" s="40">
        <f t="shared" si="2"/>
        <v>16.756577966602997</v>
      </c>
      <c r="D16" s="37">
        <v>845.74968985990222</v>
      </c>
      <c r="E16" s="40">
        <f t="shared" si="3"/>
        <v>16.622892619319956</v>
      </c>
      <c r="F16" s="39">
        <v>1297.3186592852817</v>
      </c>
      <c r="G16" s="40">
        <f t="shared" si="9"/>
        <v>25.498311172791116</v>
      </c>
      <c r="H16" s="37">
        <v>985.37535175467428</v>
      </c>
      <c r="I16" s="40">
        <f t="shared" si="4"/>
        <v>19.367182581711472</v>
      </c>
      <c r="J16" s="39">
        <v>591.93363242579005</v>
      </c>
      <c r="K16" s="40">
        <f t="shared" si="5"/>
        <v>11.634233305137656</v>
      </c>
      <c r="L16" s="37">
        <v>39.731810632861652</v>
      </c>
      <c r="M16" s="40">
        <f t="shared" si="6"/>
        <v>0.78091382076725135</v>
      </c>
      <c r="N16" s="39">
        <v>417.78032489377983</v>
      </c>
      <c r="O16" s="40">
        <f t="shared" si="0"/>
        <v>8.2113154310754659</v>
      </c>
      <c r="P16" s="37">
        <v>57.420232047568348</v>
      </c>
      <c r="Q16" s="40">
        <f t="shared" si="7"/>
        <v>1.1285731025940708</v>
      </c>
      <c r="R16" s="39">
        <f t="shared" si="1"/>
        <v>5087.861115561378</v>
      </c>
      <c r="S16" s="46">
        <f t="shared" si="8"/>
        <v>100</v>
      </c>
    </row>
    <row r="17" spans="1:19" s="4" customFormat="1" x14ac:dyDescent="0.2">
      <c r="A17" s="5" t="s">
        <v>6</v>
      </c>
      <c r="B17" s="37">
        <v>1101.9694992533928</v>
      </c>
      <c r="C17" s="40">
        <f t="shared" si="2"/>
        <v>6.1654796042156557</v>
      </c>
      <c r="D17" s="37">
        <v>736.05527504930956</v>
      </c>
      <c r="E17" s="40">
        <f t="shared" si="3"/>
        <v>4.1182027170139852</v>
      </c>
      <c r="F17" s="39">
        <v>9736.2596786219838</v>
      </c>
      <c r="G17" s="40">
        <f t="shared" si="9"/>
        <v>54.474021749750612</v>
      </c>
      <c r="H17" s="37">
        <v>5094.7927442373257</v>
      </c>
      <c r="I17" s="40">
        <f t="shared" si="4"/>
        <v>28.505181653016088</v>
      </c>
      <c r="J17" s="39">
        <v>412.58388009127856</v>
      </c>
      <c r="K17" s="40">
        <f t="shared" si="5"/>
        <v>2.3083919286825973</v>
      </c>
      <c r="L17" s="37">
        <v>23.007722631889642</v>
      </c>
      <c r="M17" s="40">
        <f t="shared" si="6"/>
        <v>0.12872737831897826</v>
      </c>
      <c r="N17" s="39">
        <v>689.83994816034419</v>
      </c>
      <c r="O17" s="40">
        <f t="shared" si="0"/>
        <v>3.8596296298921291</v>
      </c>
      <c r="P17" s="37">
        <v>78.707449116487027</v>
      </c>
      <c r="Q17" s="40">
        <f t="shared" si="7"/>
        <v>0.44036533910995013</v>
      </c>
      <c r="R17" s="39">
        <f t="shared" si="1"/>
        <v>17873.216197162012</v>
      </c>
      <c r="S17" s="46">
        <f t="shared" si="8"/>
        <v>100</v>
      </c>
    </row>
    <row r="18" spans="1:19" s="4" customFormat="1" x14ac:dyDescent="0.2">
      <c r="A18" s="5" t="s">
        <v>7</v>
      </c>
      <c r="B18" s="37">
        <v>2014.2124528249944</v>
      </c>
      <c r="C18" s="40">
        <f t="shared" si="2"/>
        <v>7.5227000377916129</v>
      </c>
      <c r="D18" s="37">
        <v>1170.6025091175684</v>
      </c>
      <c r="E18" s="40">
        <f t="shared" si="3"/>
        <v>4.3719775077484382</v>
      </c>
      <c r="F18" s="39">
        <v>17461.435241465373</v>
      </c>
      <c r="G18" s="40">
        <f t="shared" si="9"/>
        <v>65.215136251707193</v>
      </c>
      <c r="H18" s="37">
        <v>3706.9394635382232</v>
      </c>
      <c r="I18" s="40">
        <f t="shared" si="4"/>
        <v>13.844713154930094</v>
      </c>
      <c r="J18" s="39">
        <v>905.30829554363004</v>
      </c>
      <c r="K18" s="40">
        <f t="shared" si="5"/>
        <v>3.3811541277819948</v>
      </c>
      <c r="L18" s="37">
        <v>75.541976777592396</v>
      </c>
      <c r="M18" s="40">
        <f t="shared" si="6"/>
        <v>0.28213490129237256</v>
      </c>
      <c r="N18" s="39">
        <v>1238.6827382686422</v>
      </c>
      <c r="O18" s="40">
        <f t="shared" si="0"/>
        <v>4.6262442022519608</v>
      </c>
      <c r="P18" s="37">
        <v>202.4038422805607</v>
      </c>
      <c r="Q18" s="40">
        <f t="shared" si="7"/>
        <v>0.75593981649632624</v>
      </c>
      <c r="R18" s="39">
        <f t="shared" si="1"/>
        <v>26775.126519816586</v>
      </c>
      <c r="S18" s="46">
        <f t="shared" si="8"/>
        <v>100</v>
      </c>
    </row>
    <row r="19" spans="1:19" x14ac:dyDescent="0.2">
      <c r="A19" s="5" t="s">
        <v>32</v>
      </c>
      <c r="B19" s="37">
        <v>80.081267471424894</v>
      </c>
      <c r="C19" s="40">
        <f t="shared" si="2"/>
        <v>4.2798871188325807</v>
      </c>
      <c r="D19" s="37">
        <v>54.483532730378016</v>
      </c>
      <c r="E19" s="40">
        <f t="shared" si="3"/>
        <v>2.9118341565266079</v>
      </c>
      <c r="F19" s="39">
        <v>1178.5095993838224</v>
      </c>
      <c r="G19" s="40">
        <f t="shared" si="9"/>
        <v>62.984618164580866</v>
      </c>
      <c r="H19" s="37">
        <v>434.79386728517255</v>
      </c>
      <c r="I19" s="40">
        <f t="shared" si="4"/>
        <v>23.237252989348846</v>
      </c>
      <c r="J19" s="39">
        <v>28.749551523309822</v>
      </c>
      <c r="K19" s="40">
        <f t="shared" si="5"/>
        <v>1.5364995974961679</v>
      </c>
      <c r="L19" s="37">
        <v>1.5836497370823821</v>
      </c>
      <c r="M19" s="40">
        <f t="shared" si="6"/>
        <v>8.4637048394619926E-2</v>
      </c>
      <c r="N19" s="39">
        <v>86.997536679958174</v>
      </c>
      <c r="O19" s="40">
        <f t="shared" si="0"/>
        <v>4.6495222711051447</v>
      </c>
      <c r="P19" s="37">
        <v>5.9079951619855997</v>
      </c>
      <c r="Q19" s="40">
        <f t="shared" si="7"/>
        <v>0.31574865371517657</v>
      </c>
      <c r="R19" s="39">
        <f t="shared" si="1"/>
        <v>1871.1069999731337</v>
      </c>
      <c r="S19" s="46">
        <f t="shared" si="8"/>
        <v>100</v>
      </c>
    </row>
    <row r="20" spans="1:19" x14ac:dyDescent="0.2">
      <c r="A20" s="5" t="s">
        <v>8</v>
      </c>
      <c r="B20" s="37">
        <v>1703.7030455455229</v>
      </c>
      <c r="C20" s="40">
        <f>B20/$R20*100</f>
        <v>6.200878342286738</v>
      </c>
      <c r="D20" s="37">
        <v>1515.9918201348726</v>
      </c>
      <c r="E20" s="40">
        <f>D20/$R20*100</f>
        <v>5.517675670731788</v>
      </c>
      <c r="F20" s="39">
        <v>14408.869269902516</v>
      </c>
      <c r="G20" s="40">
        <f>F20/$R20*100</f>
        <v>52.443203424555982</v>
      </c>
      <c r="H20" s="37">
        <v>8301.2611560377954</v>
      </c>
      <c r="I20" s="40">
        <f>H20/$R20*100</f>
        <v>30.213663496538913</v>
      </c>
      <c r="J20" s="39">
        <v>543.2269528373223</v>
      </c>
      <c r="K20" s="40">
        <f>J20/$R20*100</f>
        <v>1.9771545608271115</v>
      </c>
      <c r="L20" s="37">
        <v>27.756410661695504</v>
      </c>
      <c r="M20" s="40">
        <f>L20/$R20*100</f>
        <v>0.10102354760809487</v>
      </c>
      <c r="N20" s="39">
        <v>840.13481405673394</v>
      </c>
      <c r="O20" s="40">
        <f>N20/$R20*100</f>
        <v>3.0577944828509716</v>
      </c>
      <c r="P20" s="37">
        <v>134.24555246845441</v>
      </c>
      <c r="Q20" s="40">
        <f>P20/$R20*100</f>
        <v>0.48860647460039658</v>
      </c>
      <c r="R20" s="39">
        <f>B20+D20+F20+H20+J20+L20+N20+P20</f>
        <v>27475.189021644914</v>
      </c>
      <c r="S20" s="46">
        <f>R20/$R20*100</f>
        <v>100</v>
      </c>
    </row>
    <row r="21" spans="1:19" x14ac:dyDescent="0.2">
      <c r="A21" s="5"/>
      <c r="B21" s="37"/>
      <c r="C21" s="40"/>
      <c r="D21" s="37"/>
      <c r="E21" s="40"/>
      <c r="F21" s="39"/>
      <c r="G21" s="40"/>
      <c r="H21" s="37"/>
      <c r="I21" s="40"/>
      <c r="J21" s="39"/>
      <c r="K21" s="40"/>
      <c r="L21" s="37"/>
      <c r="M21" s="40"/>
      <c r="N21" s="39"/>
      <c r="O21" s="40"/>
      <c r="P21" s="37"/>
      <c r="Q21" s="40"/>
      <c r="R21" s="39"/>
      <c r="S21" s="46"/>
    </row>
    <row r="22" spans="1:19" x14ac:dyDescent="0.2">
      <c r="A22" s="12" t="s">
        <v>1</v>
      </c>
      <c r="B22" s="38">
        <f>SUM(B8:B20)</f>
        <v>17395.399687905599</v>
      </c>
      <c r="C22" s="41">
        <f>B22/$R22*100</f>
        <v>7.2664693109272873</v>
      </c>
      <c r="D22" s="38">
        <f>SUM(D8:D20)</f>
        <v>19490.314098831066</v>
      </c>
      <c r="E22" s="41">
        <f>D22/$R22*100</f>
        <v>8.1415645400753114</v>
      </c>
      <c r="F22" s="44">
        <f>SUM(F8:F20)</f>
        <v>110895.05038926854</v>
      </c>
      <c r="G22" s="41">
        <f>F22/$R22*100</f>
        <v>46.323481773609934</v>
      </c>
      <c r="H22" s="38">
        <f>SUM(H8:H20)</f>
        <v>67435.818906797693</v>
      </c>
      <c r="I22" s="41">
        <f>H22/$R22*100</f>
        <v>28.16953432143265</v>
      </c>
      <c r="J22" s="44">
        <f>SUM(J8:J20)</f>
        <v>8343.8232324589553</v>
      </c>
      <c r="K22" s="41">
        <f>J22/$R22*100</f>
        <v>3.4854120366443251</v>
      </c>
      <c r="L22" s="38">
        <f>SUM(L8:L20)</f>
        <v>754.83067022444163</v>
      </c>
      <c r="M22" s="41">
        <f>L22/$R22*100</f>
        <v>0.31531059926987903</v>
      </c>
      <c r="N22" s="44">
        <f>SUM(N8:N20)</f>
        <v>12884.052771098968</v>
      </c>
      <c r="O22" s="41">
        <f>N22/$R22*100</f>
        <v>5.3819731504444857</v>
      </c>
      <c r="P22" s="38">
        <f>SUM(P8:P20)</f>
        <v>2193.446159143009</v>
      </c>
      <c r="Q22" s="41">
        <f>P22/$R22*100</f>
        <v>0.91625426759613637</v>
      </c>
      <c r="R22" s="44">
        <f>SUM(R8:R20)</f>
        <v>239392.73591572826</v>
      </c>
      <c r="S22" s="47">
        <f>R22/$R22*100</f>
        <v>100</v>
      </c>
    </row>
    <row r="23" spans="1:19" x14ac:dyDescent="0.2">
      <c r="A23" s="4"/>
      <c r="B23" s="32"/>
      <c r="C23" s="33"/>
      <c r="D23" s="32"/>
      <c r="E23" s="33"/>
      <c r="F23" s="32"/>
      <c r="G23" s="33"/>
      <c r="H23" s="32"/>
      <c r="I23" s="33"/>
      <c r="J23" s="32"/>
      <c r="K23" s="33"/>
      <c r="L23" s="32"/>
      <c r="M23" s="33"/>
      <c r="N23" s="32"/>
      <c r="O23" s="33"/>
      <c r="P23" s="32"/>
      <c r="Q23" s="33"/>
      <c r="R23" s="32"/>
      <c r="S23" s="34"/>
    </row>
    <row r="24" spans="1:19" x14ac:dyDescent="0.2">
      <c r="A24" s="35" t="s">
        <v>24</v>
      </c>
    </row>
    <row r="25" spans="1:19" x14ac:dyDescent="0.2">
      <c r="A25" s="35"/>
    </row>
    <row r="26" spans="1:19" x14ac:dyDescent="0.2">
      <c r="A26" s="1" t="s">
        <v>22</v>
      </c>
    </row>
    <row r="27" spans="1:19" x14ac:dyDescent="0.2">
      <c r="A27" s="2" t="s">
        <v>26</v>
      </c>
    </row>
    <row r="29" spans="1:19" x14ac:dyDescent="0.2">
      <c r="A29" s="3"/>
      <c r="B29" s="18" t="s">
        <v>15</v>
      </c>
      <c r="C29" s="20"/>
      <c r="D29" s="20"/>
      <c r="E29" s="19"/>
      <c r="F29" s="45" t="s">
        <v>19</v>
      </c>
      <c r="G29" s="20"/>
      <c r="H29" s="20"/>
      <c r="I29" s="19"/>
      <c r="J29" s="21"/>
      <c r="K29" s="22"/>
    </row>
    <row r="30" spans="1:19" x14ac:dyDescent="0.2">
      <c r="A30" s="5" t="s">
        <v>0</v>
      </c>
      <c r="B30" s="6" t="s">
        <v>9</v>
      </c>
      <c r="C30" s="7"/>
      <c r="D30" s="8" t="s">
        <v>10</v>
      </c>
      <c r="E30" s="9"/>
      <c r="F30" s="10" t="s">
        <v>9</v>
      </c>
      <c r="G30" s="7"/>
      <c r="H30" s="10" t="s">
        <v>10</v>
      </c>
      <c r="I30" s="11"/>
      <c r="J30" s="10" t="s">
        <v>1</v>
      </c>
      <c r="K30" s="8"/>
    </row>
    <row r="31" spans="1:19" x14ac:dyDescent="0.2">
      <c r="A31" s="12"/>
      <c r="B31" s="13" t="s">
        <v>2</v>
      </c>
      <c r="C31" s="14" t="s">
        <v>3</v>
      </c>
      <c r="D31" s="15" t="s">
        <v>2</v>
      </c>
      <c r="E31" s="36" t="s">
        <v>3</v>
      </c>
      <c r="F31" s="15" t="s">
        <v>2</v>
      </c>
      <c r="G31" s="14" t="s">
        <v>3</v>
      </c>
      <c r="H31" s="15" t="s">
        <v>2</v>
      </c>
      <c r="I31" s="36" t="s">
        <v>3</v>
      </c>
      <c r="J31" s="15" t="s">
        <v>2</v>
      </c>
      <c r="K31" s="14" t="s">
        <v>3</v>
      </c>
    </row>
    <row r="32" spans="1:19" x14ac:dyDescent="0.2">
      <c r="A32" s="5"/>
      <c r="B32" s="28"/>
      <c r="C32" s="24"/>
      <c r="D32" s="28"/>
      <c r="E32" s="25"/>
      <c r="F32" s="27"/>
      <c r="G32" s="24"/>
      <c r="H32" s="28"/>
      <c r="I32" s="25"/>
      <c r="J32" s="27"/>
      <c r="K32" s="26"/>
      <c r="N32" s="30"/>
      <c r="O32" s="29"/>
      <c r="P32" s="31"/>
      <c r="Q32" s="30"/>
      <c r="R32" s="30"/>
      <c r="S32" s="30"/>
    </row>
    <row r="33" spans="1:19" x14ac:dyDescent="0.2">
      <c r="A33" s="5" t="s">
        <v>28</v>
      </c>
      <c r="B33" s="37">
        <f t="shared" ref="B33:B45" si="10">B8+J8</f>
        <v>1007.2240304768017</v>
      </c>
      <c r="C33" s="40">
        <f>B33/J33*100</f>
        <v>41.177926773427529</v>
      </c>
      <c r="D33" s="37">
        <f t="shared" ref="D33:D45" si="11">D8+L8</f>
        <v>72.879836503745921</v>
      </c>
      <c r="E33" s="42">
        <f>D33/J33*100</f>
        <v>2.9795164531469545</v>
      </c>
      <c r="F33" s="39">
        <f t="shared" ref="F33:F45" si="12">F8+N8</f>
        <v>1214.5197536931785</v>
      </c>
      <c r="G33" s="40">
        <f>F33/J33*100</f>
        <v>49.652712772137143</v>
      </c>
      <c r="H33" s="37">
        <f t="shared" ref="H33:H45" si="13">H8+P8</f>
        <v>151.4053793262739</v>
      </c>
      <c r="I33" s="42">
        <f>H33/J33*100</f>
        <v>6.1898440012883702</v>
      </c>
      <c r="J33" s="39">
        <f t="shared" ref="J33:J45" si="14">R8</f>
        <v>2446.029</v>
      </c>
      <c r="K33" s="46">
        <f t="shared" ref="K33:K41" si="15">C33+E33+G33+I33</f>
        <v>99.999999999999986</v>
      </c>
      <c r="N33" s="30"/>
      <c r="O33" s="29"/>
      <c r="P33" s="31"/>
      <c r="Q33" s="30"/>
      <c r="R33" s="30"/>
      <c r="S33" s="30"/>
    </row>
    <row r="34" spans="1:19" x14ac:dyDescent="0.2">
      <c r="A34" s="5" t="s">
        <v>29</v>
      </c>
      <c r="B34" s="37">
        <f t="shared" si="10"/>
        <v>1170.3419662045128</v>
      </c>
      <c r="C34" s="40">
        <f t="shared" ref="C34:C41" si="16">B34/J34*100</f>
        <v>19.254074356995087</v>
      </c>
      <c r="D34" s="37">
        <f t="shared" si="11"/>
        <v>72.888417626446227</v>
      </c>
      <c r="E34" s="42">
        <f t="shared" ref="E34:E41" si="17">D34/J34*100</f>
        <v>1.1991358536809646</v>
      </c>
      <c r="F34" s="39">
        <f t="shared" si="12"/>
        <v>4257.41693099641</v>
      </c>
      <c r="G34" s="40">
        <f t="shared" ref="G34:G41" si="18">F34/J34*100</f>
        <v>70.041598545745302</v>
      </c>
      <c r="H34" s="37">
        <f t="shared" si="13"/>
        <v>577.76468517263447</v>
      </c>
      <c r="I34" s="42">
        <f t="shared" ref="I34:I41" si="19">H34/J34*100</f>
        <v>9.5051912435786541</v>
      </c>
      <c r="J34" s="39">
        <f t="shared" si="14"/>
        <v>6078.412000000003</v>
      </c>
      <c r="K34" s="46">
        <f t="shared" si="15"/>
        <v>100</v>
      </c>
      <c r="N34" s="30"/>
      <c r="O34" s="29"/>
      <c r="P34" s="31"/>
      <c r="Q34" s="30"/>
      <c r="R34" s="30"/>
      <c r="S34" s="30"/>
    </row>
    <row r="35" spans="1:19" x14ac:dyDescent="0.2">
      <c r="A35" s="5" t="s">
        <v>18</v>
      </c>
      <c r="B35" s="37">
        <f t="shared" si="10"/>
        <v>1296.5941946025114</v>
      </c>
      <c r="C35" s="40">
        <f t="shared" si="16"/>
        <v>10.813401376617101</v>
      </c>
      <c r="D35" s="37">
        <f t="shared" si="11"/>
        <v>777.267280264237</v>
      </c>
      <c r="E35" s="42">
        <f t="shared" si="17"/>
        <v>6.4822926968181971</v>
      </c>
      <c r="F35" s="39">
        <f t="shared" si="12"/>
        <v>8251.4440892603307</v>
      </c>
      <c r="G35" s="40">
        <f t="shared" si="18"/>
        <v>68.815807787293238</v>
      </c>
      <c r="H35" s="37">
        <f t="shared" si="13"/>
        <v>1665.3174548821501</v>
      </c>
      <c r="I35" s="42">
        <f t="shared" si="19"/>
        <v>13.888498139271437</v>
      </c>
      <c r="J35" s="39">
        <f t="shared" si="14"/>
        <v>11990.623019009232</v>
      </c>
      <c r="K35" s="46">
        <f t="shared" si="15"/>
        <v>99.999999999999972</v>
      </c>
      <c r="N35" s="30"/>
      <c r="O35" s="29"/>
      <c r="P35" s="31"/>
      <c r="Q35" s="30"/>
      <c r="R35" s="30"/>
      <c r="S35" s="30"/>
    </row>
    <row r="36" spans="1:19" x14ac:dyDescent="0.2">
      <c r="A36" s="5" t="s">
        <v>30</v>
      </c>
      <c r="B36" s="37">
        <f t="shared" si="10"/>
        <v>867.77052729529964</v>
      </c>
      <c r="C36" s="40">
        <f>B36/J36*100</f>
        <v>10.69364425078839</v>
      </c>
      <c r="D36" s="37">
        <f t="shared" si="11"/>
        <v>248.48424150046085</v>
      </c>
      <c r="E36" s="42">
        <f>D36/J36*100</f>
        <v>3.0621022458725187</v>
      </c>
      <c r="F36" s="39">
        <f t="shared" si="12"/>
        <v>6058.684897299675</v>
      </c>
      <c r="G36" s="40">
        <f>F36/J36*100</f>
        <v>74.661928334078425</v>
      </c>
      <c r="H36" s="37">
        <f t="shared" si="13"/>
        <v>939.88542948714178</v>
      </c>
      <c r="I36" s="42">
        <f>H36/J36*100</f>
        <v>11.582325169260667</v>
      </c>
      <c r="J36" s="39">
        <f t="shared" si="14"/>
        <v>8114.825095582577</v>
      </c>
      <c r="K36" s="46">
        <f>C36+E36+G36+I36</f>
        <v>100</v>
      </c>
      <c r="N36" s="30"/>
      <c r="O36" s="29"/>
      <c r="P36" s="31"/>
      <c r="Q36" s="30"/>
      <c r="R36" s="30"/>
      <c r="S36" s="30"/>
    </row>
    <row r="37" spans="1:19" x14ac:dyDescent="0.2">
      <c r="A37" s="5" t="s">
        <v>31</v>
      </c>
      <c r="B37" s="37">
        <f t="shared" si="10"/>
        <v>186.85803722025122</v>
      </c>
      <c r="C37" s="40">
        <f t="shared" si="16"/>
        <v>11.911873109424114</v>
      </c>
      <c r="D37" s="37">
        <f t="shared" si="11"/>
        <v>42.788233902280027</v>
      </c>
      <c r="E37" s="42">
        <f t="shared" si="17"/>
        <v>2.7276750864055415</v>
      </c>
      <c r="F37" s="39">
        <f t="shared" si="12"/>
        <v>1158.1534067906118</v>
      </c>
      <c r="G37" s="40">
        <f t="shared" si="18"/>
        <v>73.830254390801571</v>
      </c>
      <c r="H37" s="37">
        <f t="shared" si="13"/>
        <v>180.87080324248575</v>
      </c>
      <c r="I37" s="42">
        <f t="shared" si="19"/>
        <v>11.530197413368768</v>
      </c>
      <c r="J37" s="39">
        <f t="shared" si="14"/>
        <v>1568.670481155629</v>
      </c>
      <c r="K37" s="46">
        <f t="shared" si="15"/>
        <v>100</v>
      </c>
      <c r="N37" s="30"/>
      <c r="O37" s="29"/>
      <c r="P37" s="31"/>
      <c r="Q37" s="30"/>
      <c r="R37" s="30"/>
      <c r="S37" s="30"/>
    </row>
    <row r="38" spans="1:19" x14ac:dyDescent="0.2">
      <c r="A38" s="5" t="s">
        <v>20</v>
      </c>
      <c r="B38" s="37">
        <f t="shared" si="10"/>
        <v>215.00173510953329</v>
      </c>
      <c r="C38" s="40">
        <f t="shared" si="16"/>
        <v>4.7328152174411739</v>
      </c>
      <c r="D38" s="37">
        <f t="shared" si="11"/>
        <v>33.428377276490714</v>
      </c>
      <c r="E38" s="42">
        <f t="shared" si="17"/>
        <v>0.73585607384954022</v>
      </c>
      <c r="F38" s="39">
        <f t="shared" si="12"/>
        <v>3937.5541647021432</v>
      </c>
      <c r="G38" s="40">
        <f t="shared" si="18"/>
        <v>86.677050586159936</v>
      </c>
      <c r="H38" s="37">
        <f t="shared" si="13"/>
        <v>356.80315981023034</v>
      </c>
      <c r="I38" s="42">
        <f t="shared" si="19"/>
        <v>7.8542781225493297</v>
      </c>
      <c r="J38" s="39">
        <f t="shared" si="14"/>
        <v>4542.7874368983985</v>
      </c>
      <c r="K38" s="46">
        <f t="shared" si="15"/>
        <v>99.999999999999986</v>
      </c>
      <c r="N38" s="30"/>
      <c r="O38" s="29"/>
      <c r="P38" s="31"/>
      <c r="Q38" s="30"/>
      <c r="R38" s="30"/>
      <c r="S38" s="30"/>
    </row>
    <row r="39" spans="1:19" x14ac:dyDescent="0.2">
      <c r="A39" s="5" t="s">
        <v>4</v>
      </c>
      <c r="B39" s="37">
        <f t="shared" si="10"/>
        <v>4348.877538270217</v>
      </c>
      <c r="C39" s="40">
        <f t="shared" si="16"/>
        <v>9.6506154703021174</v>
      </c>
      <c r="D39" s="37">
        <f t="shared" si="11"/>
        <v>2609.9775005873139</v>
      </c>
      <c r="E39" s="42">
        <f t="shared" si="17"/>
        <v>5.7918138698214445</v>
      </c>
      <c r="F39" s="39">
        <f t="shared" si="12"/>
        <v>26448.999228826677</v>
      </c>
      <c r="G39" s="40">
        <f t="shared" si="18"/>
        <v>58.693103883824193</v>
      </c>
      <c r="H39" s="37">
        <f t="shared" si="13"/>
        <v>11655.36011126435</v>
      </c>
      <c r="I39" s="42">
        <f t="shared" si="19"/>
        <v>25.864466776052254</v>
      </c>
      <c r="J39" s="39">
        <f t="shared" si="14"/>
        <v>45063.214378948556</v>
      </c>
      <c r="K39" s="46">
        <f t="shared" si="15"/>
        <v>100.00000000000001</v>
      </c>
      <c r="N39" s="30"/>
      <c r="O39" s="29"/>
      <c r="P39" s="31"/>
      <c r="Q39" s="30"/>
      <c r="R39" s="30"/>
      <c r="S39" s="30"/>
    </row>
    <row r="40" spans="1:19" x14ac:dyDescent="0.2">
      <c r="A40" s="5" t="s">
        <v>5</v>
      </c>
      <c r="B40" s="37">
        <f t="shared" si="10"/>
        <v>8412.2348990072405</v>
      </c>
      <c r="C40" s="40">
        <f t="shared" si="16"/>
        <v>10.449244647140867</v>
      </c>
      <c r="D40" s="37">
        <f t="shared" si="11"/>
        <v>11896.926484061381</v>
      </c>
      <c r="E40" s="42">
        <f t="shared" si="17"/>
        <v>14.777748942279006</v>
      </c>
      <c r="F40" s="39">
        <f t="shared" si="12"/>
        <v>25096.502878080046</v>
      </c>
      <c r="G40" s="40">
        <f t="shared" si="18"/>
        <v>31.173582467565325</v>
      </c>
      <c r="H40" s="37">
        <f t="shared" si="13"/>
        <v>35100.010388827177</v>
      </c>
      <c r="I40" s="42">
        <f t="shared" si="19"/>
        <v>43.599423943014827</v>
      </c>
      <c r="J40" s="39">
        <f t="shared" si="14"/>
        <v>80505.67464997583</v>
      </c>
      <c r="K40" s="46">
        <f t="shared" si="15"/>
        <v>100.00000000000003</v>
      </c>
      <c r="N40" s="30"/>
      <c r="O40" s="29"/>
      <c r="P40" s="31"/>
      <c r="Q40" s="30"/>
      <c r="R40" s="30"/>
      <c r="S40" s="30"/>
    </row>
    <row r="41" spans="1:19" x14ac:dyDescent="0.2">
      <c r="A41" s="5" t="s">
        <v>25</v>
      </c>
      <c r="B41" s="37">
        <f t="shared" si="10"/>
        <v>1444.4850470873093</v>
      </c>
      <c r="C41" s="40">
        <f t="shared" si="16"/>
        <v>28.390811271740652</v>
      </c>
      <c r="D41" s="37">
        <f t="shared" si="11"/>
        <v>885.48150049276387</v>
      </c>
      <c r="E41" s="42">
        <f t="shared" si="17"/>
        <v>17.403806440087205</v>
      </c>
      <c r="F41" s="39">
        <f t="shared" si="12"/>
        <v>1715.0989841790615</v>
      </c>
      <c r="G41" s="40">
        <f t="shared" si="18"/>
        <v>33.709626603866582</v>
      </c>
      <c r="H41" s="37">
        <f t="shared" si="13"/>
        <v>1042.7955838022426</v>
      </c>
      <c r="I41" s="42">
        <f t="shared" si="19"/>
        <v>20.495755684305543</v>
      </c>
      <c r="J41" s="39">
        <f t="shared" si="14"/>
        <v>5087.861115561378</v>
      </c>
      <c r="K41" s="46">
        <f t="shared" si="15"/>
        <v>99.999999999999972</v>
      </c>
      <c r="N41" s="30"/>
      <c r="O41" s="29"/>
      <c r="P41" s="31"/>
      <c r="Q41" s="30"/>
      <c r="R41" s="30"/>
      <c r="S41" s="30"/>
    </row>
    <row r="42" spans="1:19" x14ac:dyDescent="0.2">
      <c r="A42" s="5" t="s">
        <v>6</v>
      </c>
      <c r="B42" s="37">
        <f t="shared" si="10"/>
        <v>1514.5533793446714</v>
      </c>
      <c r="C42" s="40">
        <f>B42/J42*100</f>
        <v>8.4738715328982526</v>
      </c>
      <c r="D42" s="37">
        <f t="shared" si="11"/>
        <v>759.06299768119925</v>
      </c>
      <c r="E42" s="42">
        <f>D42/J42*100</f>
        <v>4.2469300953329636</v>
      </c>
      <c r="F42" s="39">
        <f t="shared" si="12"/>
        <v>10426.099626782328</v>
      </c>
      <c r="G42" s="40">
        <f>F42/J42*100</f>
        <v>58.333651379642745</v>
      </c>
      <c r="H42" s="37">
        <f t="shared" si="13"/>
        <v>5173.5001933538124</v>
      </c>
      <c r="I42" s="42">
        <f>H42/J42*100</f>
        <v>28.945546992126037</v>
      </c>
      <c r="J42" s="39">
        <f t="shared" si="14"/>
        <v>17873.216197162012</v>
      </c>
      <c r="K42" s="46">
        <f>C42+E42+G42+I42</f>
        <v>100</v>
      </c>
      <c r="N42" s="30"/>
      <c r="O42" s="29"/>
      <c r="P42" s="31"/>
      <c r="Q42" s="30"/>
      <c r="R42" s="30"/>
      <c r="S42" s="30"/>
    </row>
    <row r="43" spans="1:19" x14ac:dyDescent="0.2">
      <c r="A43" s="5" t="s">
        <v>7</v>
      </c>
      <c r="B43" s="37">
        <f t="shared" si="10"/>
        <v>2919.5207483686245</v>
      </c>
      <c r="C43" s="40">
        <f>B43/J43*100</f>
        <v>10.903854165573607</v>
      </c>
      <c r="D43" s="37">
        <f t="shared" si="11"/>
        <v>1246.1444858951609</v>
      </c>
      <c r="E43" s="42">
        <f>D43/J43*100</f>
        <v>4.6541124090408115</v>
      </c>
      <c r="F43" s="39">
        <f t="shared" si="12"/>
        <v>18700.117979734016</v>
      </c>
      <c r="G43" s="40">
        <f>F43/J43*100</f>
        <v>69.841380453959161</v>
      </c>
      <c r="H43" s="37">
        <f t="shared" si="13"/>
        <v>3909.3433058187838</v>
      </c>
      <c r="I43" s="42">
        <f>H43/J43*100</f>
        <v>14.60065297142642</v>
      </c>
      <c r="J43" s="39">
        <f t="shared" si="14"/>
        <v>26775.126519816586</v>
      </c>
      <c r="K43" s="46">
        <f>C43+E43+G43+I43</f>
        <v>100</v>
      </c>
      <c r="N43" s="30"/>
      <c r="O43" s="29"/>
      <c r="P43" s="31"/>
      <c r="Q43" s="30"/>
      <c r="R43" s="30"/>
      <c r="S43" s="30"/>
    </row>
    <row r="44" spans="1:19" x14ac:dyDescent="0.2">
      <c r="A44" s="5" t="s">
        <v>32</v>
      </c>
      <c r="B44" s="37">
        <f t="shared" si="10"/>
        <v>108.83081899473471</v>
      </c>
      <c r="C44" s="40">
        <f>B44/J44*100</f>
        <v>5.8163867163287488</v>
      </c>
      <c r="D44" s="37">
        <f t="shared" si="11"/>
        <v>56.067182467460398</v>
      </c>
      <c r="E44" s="42">
        <f>D44/J44*100</f>
        <v>2.9964712049212276</v>
      </c>
      <c r="F44" s="39">
        <f t="shared" si="12"/>
        <v>1265.5071360637805</v>
      </c>
      <c r="G44" s="40">
        <f>F44/J44*100</f>
        <v>67.634140435686007</v>
      </c>
      <c r="H44" s="37">
        <f t="shared" si="13"/>
        <v>440.70186244715813</v>
      </c>
      <c r="I44" s="42">
        <f>H44/J44*100</f>
        <v>23.553001643064022</v>
      </c>
      <c r="J44" s="39">
        <f t="shared" si="14"/>
        <v>1871.1069999731337</v>
      </c>
      <c r="K44" s="46">
        <f>C44+E44+G44+I44</f>
        <v>100</v>
      </c>
      <c r="N44" s="30"/>
      <c r="O44" s="29"/>
      <c r="P44" s="31"/>
      <c r="Q44" s="30"/>
      <c r="R44" s="30"/>
      <c r="S44" s="30"/>
    </row>
    <row r="45" spans="1:19" x14ac:dyDescent="0.2">
      <c r="A45" s="5" t="s">
        <v>8</v>
      </c>
      <c r="B45" s="37">
        <f t="shared" si="10"/>
        <v>2246.929998382845</v>
      </c>
      <c r="C45" s="40">
        <f>B45/J45*100</f>
        <v>8.1780329031138486</v>
      </c>
      <c r="D45" s="37">
        <f t="shared" si="11"/>
        <v>1543.7482307965681</v>
      </c>
      <c r="E45" s="42">
        <f>D45/J45*100</f>
        <v>5.6186992183398825</v>
      </c>
      <c r="F45" s="39">
        <f t="shared" si="12"/>
        <v>15249.004083959249</v>
      </c>
      <c r="G45" s="40">
        <f>F45/J45*100</f>
        <v>55.500997907406955</v>
      </c>
      <c r="H45" s="37">
        <f t="shared" si="13"/>
        <v>8435.5067085062492</v>
      </c>
      <c r="I45" s="42">
        <f>H45/J45*100</f>
        <v>30.702269971139305</v>
      </c>
      <c r="J45" s="39">
        <f t="shared" si="14"/>
        <v>27475.189021644914</v>
      </c>
      <c r="K45" s="46">
        <f>C45+E45+G45+I45</f>
        <v>99.999999999999986</v>
      </c>
      <c r="M45" s="30"/>
      <c r="N45" s="30"/>
      <c r="O45" s="29"/>
      <c r="P45" s="31"/>
    </row>
    <row r="46" spans="1:19" x14ac:dyDescent="0.2">
      <c r="A46" s="5"/>
      <c r="B46" s="37"/>
      <c r="C46" s="40"/>
      <c r="D46" s="37"/>
      <c r="E46" s="42"/>
      <c r="F46" s="39"/>
      <c r="G46" s="40"/>
      <c r="H46" s="37"/>
      <c r="I46" s="42"/>
      <c r="J46" s="39"/>
      <c r="K46" s="46"/>
      <c r="M46" s="30"/>
      <c r="N46" s="30"/>
      <c r="O46" s="29"/>
      <c r="P46" s="31"/>
    </row>
    <row r="47" spans="1:19" x14ac:dyDescent="0.2">
      <c r="A47" s="12" t="s">
        <v>1</v>
      </c>
      <c r="B47" s="38">
        <f>B22+J22</f>
        <v>25739.222920364555</v>
      </c>
      <c r="C47" s="41">
        <f>B47/J47*100</f>
        <v>10.751881347571612</v>
      </c>
      <c r="D47" s="38">
        <f>D22+L22</f>
        <v>20245.144769055507</v>
      </c>
      <c r="E47" s="43">
        <f>D47/J47*100</f>
        <v>8.4568751393451898</v>
      </c>
      <c r="F47" s="44">
        <f>F22+N22</f>
        <v>123779.10316036751</v>
      </c>
      <c r="G47" s="41">
        <f>F47/J47*100</f>
        <v>51.705454924054408</v>
      </c>
      <c r="H47" s="38">
        <f>H22+P22</f>
        <v>69629.265065940708</v>
      </c>
      <c r="I47" s="43">
        <f>H47/J47*100</f>
        <v>29.085788589028784</v>
      </c>
      <c r="J47" s="44">
        <f>B47+D47+F47+H47</f>
        <v>239392.73591572829</v>
      </c>
      <c r="K47" s="47">
        <f>(J47/$J$72)*100</f>
        <v>100.00000000000003</v>
      </c>
    </row>
    <row r="48" spans="1:19" x14ac:dyDescent="0.2">
      <c r="Q48" s="30"/>
      <c r="R48" s="30"/>
    </row>
    <row r="49" spans="1:19" x14ac:dyDescent="0.2">
      <c r="A49" s="35" t="s">
        <v>24</v>
      </c>
    </row>
    <row r="51" spans="1:19" x14ac:dyDescent="0.2">
      <c r="A51" s="1" t="s">
        <v>23</v>
      </c>
    </row>
    <row r="52" spans="1:19" x14ac:dyDescent="0.2">
      <c r="A52" s="2" t="s">
        <v>27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4" spans="1:19" x14ac:dyDescent="0.2">
      <c r="A54" s="3"/>
      <c r="B54" s="18" t="s">
        <v>16</v>
      </c>
      <c r="C54" s="20"/>
      <c r="D54" s="20"/>
      <c r="E54" s="19"/>
      <c r="F54" s="20" t="s">
        <v>17</v>
      </c>
      <c r="G54" s="20"/>
      <c r="H54" s="20"/>
      <c r="I54" s="19"/>
      <c r="J54" s="21"/>
      <c r="K54" s="22"/>
    </row>
    <row r="55" spans="1:19" x14ac:dyDescent="0.2">
      <c r="A55" s="5" t="s">
        <v>0</v>
      </c>
      <c r="B55" s="6" t="s">
        <v>9</v>
      </c>
      <c r="C55" s="7"/>
      <c r="D55" s="8" t="s">
        <v>10</v>
      </c>
      <c r="E55" s="9"/>
      <c r="F55" s="10" t="s">
        <v>9</v>
      </c>
      <c r="G55" s="7"/>
      <c r="H55" s="10" t="s">
        <v>10</v>
      </c>
      <c r="I55" s="11"/>
      <c r="J55" s="10" t="s">
        <v>1</v>
      </c>
      <c r="K55" s="8"/>
    </row>
    <row r="56" spans="1:19" x14ac:dyDescent="0.2">
      <c r="A56" s="12"/>
      <c r="B56" s="13" t="s">
        <v>2</v>
      </c>
      <c r="C56" s="14" t="s">
        <v>3</v>
      </c>
      <c r="D56" s="15" t="s">
        <v>2</v>
      </c>
      <c r="E56" s="36" t="s">
        <v>3</v>
      </c>
      <c r="F56" s="15" t="s">
        <v>2</v>
      </c>
      <c r="G56" s="14" t="s">
        <v>3</v>
      </c>
      <c r="H56" s="15" t="s">
        <v>2</v>
      </c>
      <c r="I56" s="36" t="s">
        <v>3</v>
      </c>
      <c r="J56" s="15" t="s">
        <v>2</v>
      </c>
      <c r="K56" s="14" t="s">
        <v>3</v>
      </c>
    </row>
    <row r="57" spans="1:19" x14ac:dyDescent="0.2">
      <c r="A57" s="5"/>
      <c r="B57" s="5"/>
      <c r="C57" s="5"/>
      <c r="D57" s="5"/>
      <c r="E57" s="16"/>
      <c r="F57" s="17"/>
      <c r="G57" s="5"/>
      <c r="H57" s="5"/>
      <c r="I57" s="16"/>
      <c r="J57" s="17"/>
      <c r="K57" s="5"/>
    </row>
    <row r="58" spans="1:19" x14ac:dyDescent="0.2">
      <c r="A58" s="5" t="s">
        <v>28</v>
      </c>
      <c r="B58" s="37">
        <f t="shared" ref="B58:B70" si="20">B8+F8</f>
        <v>83.131918577494716</v>
      </c>
      <c r="C58" s="40">
        <f>B58/J58*100</f>
        <v>3.3986481181332975</v>
      </c>
      <c r="D58" s="37">
        <f t="shared" ref="D58:D70" si="21">D8+H8</f>
        <v>41.858716666666616</v>
      </c>
      <c r="E58" s="42">
        <f>D58/J58*100</f>
        <v>1.7112927388296137</v>
      </c>
      <c r="F58" s="39">
        <f t="shared" ref="F58:F70" si="22">J8+N8</f>
        <v>2138.6118655924856</v>
      </c>
      <c r="G58" s="40">
        <f>F58/J58*100</f>
        <v>87.431991427431385</v>
      </c>
      <c r="H58" s="37">
        <f t="shared" ref="H58:H70" si="23">L8+P8</f>
        <v>182.42649916335318</v>
      </c>
      <c r="I58" s="42">
        <f>H58/J58*100</f>
        <v>7.4580677156057096</v>
      </c>
      <c r="J58" s="39">
        <f t="shared" ref="J58:J70" si="24">R8</f>
        <v>2446.029</v>
      </c>
      <c r="K58" s="46">
        <f>C58+E58+G58+I58</f>
        <v>100</v>
      </c>
    </row>
    <row r="59" spans="1:19" x14ac:dyDescent="0.2">
      <c r="A59" s="5" t="s">
        <v>29</v>
      </c>
      <c r="B59" s="37">
        <f t="shared" si="20"/>
        <v>1705.7006860313184</v>
      </c>
      <c r="C59" s="40">
        <f t="shared" ref="C59:C69" si="25">B59/J59*100</f>
        <v>28.061616850442476</v>
      </c>
      <c r="D59" s="37">
        <f t="shared" si="21"/>
        <v>446.00131396867852</v>
      </c>
      <c r="E59" s="42">
        <f t="shared" ref="E59:E69" si="26">D59/J59*100</f>
        <v>7.337464356951755</v>
      </c>
      <c r="F59" s="39">
        <f t="shared" si="22"/>
        <v>3722.058211169604</v>
      </c>
      <c r="G59" s="40">
        <f t="shared" ref="G59:G69" si="27">F59/J59*100</f>
        <v>61.234056052297902</v>
      </c>
      <c r="H59" s="37">
        <f t="shared" si="23"/>
        <v>204.65178883040224</v>
      </c>
      <c r="I59" s="42">
        <f t="shared" ref="I59:I69" si="28">H59/J59*100</f>
        <v>3.3668627403078655</v>
      </c>
      <c r="J59" s="39">
        <f t="shared" si="24"/>
        <v>6078.412000000003</v>
      </c>
      <c r="K59" s="46">
        <f>C59+E59+G59+I59</f>
        <v>100</v>
      </c>
    </row>
    <row r="60" spans="1:19" x14ac:dyDescent="0.2">
      <c r="A60" s="5" t="s">
        <v>18</v>
      </c>
      <c r="B60" s="37">
        <f t="shared" si="20"/>
        <v>8282.9834880509843</v>
      </c>
      <c r="C60" s="40">
        <f t="shared" si="25"/>
        <v>69.078841649175587</v>
      </c>
      <c r="D60" s="37">
        <f t="shared" si="21"/>
        <v>2378.6315309582465</v>
      </c>
      <c r="E60" s="42">
        <f t="shared" si="26"/>
        <v>19.837430692194253</v>
      </c>
      <c r="F60" s="39">
        <f t="shared" si="22"/>
        <v>1265.0547958118593</v>
      </c>
      <c r="G60" s="40">
        <f t="shared" si="27"/>
        <v>10.550367514734768</v>
      </c>
      <c r="H60" s="37">
        <f t="shared" si="23"/>
        <v>63.953204188140653</v>
      </c>
      <c r="I60" s="42">
        <f t="shared" si="28"/>
        <v>0.53336014389538378</v>
      </c>
      <c r="J60" s="39">
        <f t="shared" si="24"/>
        <v>11990.623019009232</v>
      </c>
      <c r="K60" s="46">
        <f>C60+E60+G60+I60</f>
        <v>100</v>
      </c>
    </row>
    <row r="61" spans="1:19" x14ac:dyDescent="0.2">
      <c r="A61" s="5" t="s">
        <v>30</v>
      </c>
      <c r="B61" s="37">
        <f t="shared" si="20"/>
        <v>5618.0901727985975</v>
      </c>
      <c r="C61" s="40">
        <f>B61/J61*100</f>
        <v>69.232424687217062</v>
      </c>
      <c r="D61" s="37">
        <f t="shared" si="21"/>
        <v>1131.3712070564868</v>
      </c>
      <c r="E61" s="42">
        <f>D61/J61*100</f>
        <v>13.942028247440172</v>
      </c>
      <c r="F61" s="39">
        <f t="shared" si="22"/>
        <v>1308.3652517963772</v>
      </c>
      <c r="G61" s="40">
        <f>F61/J61*100</f>
        <v>16.123147897649755</v>
      </c>
      <c r="H61" s="37">
        <f t="shared" si="23"/>
        <v>56.998463931115836</v>
      </c>
      <c r="I61" s="42">
        <f>H61/J61*100</f>
        <v>0.7023991676930138</v>
      </c>
      <c r="J61" s="39">
        <f t="shared" si="24"/>
        <v>8114.825095582577</v>
      </c>
      <c r="K61" s="46">
        <f>C61+E61+G61+I61</f>
        <v>100.00000000000001</v>
      </c>
    </row>
    <row r="62" spans="1:19" x14ac:dyDescent="0.2">
      <c r="A62" s="5" t="s">
        <v>31</v>
      </c>
      <c r="B62" s="37">
        <f t="shared" si="20"/>
        <v>1124.2664593134602</v>
      </c>
      <c r="C62" s="40">
        <f t="shared" si="25"/>
        <v>71.670020748093677</v>
      </c>
      <c r="D62" s="37">
        <f t="shared" si="21"/>
        <v>210.14996335987772</v>
      </c>
      <c r="E62" s="42">
        <f t="shared" si="26"/>
        <v>13.396692669646059</v>
      </c>
      <c r="F62" s="39">
        <f t="shared" si="22"/>
        <v>220.74498469740271</v>
      </c>
      <c r="G62" s="40">
        <f t="shared" si="27"/>
        <v>14.072106752131994</v>
      </c>
      <c r="H62" s="37">
        <f t="shared" si="23"/>
        <v>13.509073784888077</v>
      </c>
      <c r="I62" s="42">
        <f t="shared" si="28"/>
        <v>0.86117983012825183</v>
      </c>
      <c r="J62" s="39">
        <f t="shared" si="24"/>
        <v>1568.670481155629</v>
      </c>
      <c r="K62" s="46">
        <f>C62+E62+G62+I62</f>
        <v>99.999999999999986</v>
      </c>
    </row>
    <row r="63" spans="1:19" x14ac:dyDescent="0.2">
      <c r="A63" s="5" t="s">
        <v>20</v>
      </c>
      <c r="B63" s="37">
        <f t="shared" si="20"/>
        <v>3837.5735150339756</v>
      </c>
      <c r="C63" s="40">
        <f t="shared" si="25"/>
        <v>84.476184904968619</v>
      </c>
      <c r="D63" s="37">
        <f t="shared" si="21"/>
        <v>378.83792186442167</v>
      </c>
      <c r="E63" s="42">
        <f t="shared" si="26"/>
        <v>8.3393274971957396</v>
      </c>
      <c r="F63" s="39">
        <f t="shared" si="22"/>
        <v>314.98238477770087</v>
      </c>
      <c r="G63" s="40">
        <f t="shared" si="27"/>
        <v>6.9336808986324927</v>
      </c>
      <c r="H63" s="37">
        <f t="shared" si="23"/>
        <v>11.393615222299385</v>
      </c>
      <c r="I63" s="42">
        <f t="shared" si="28"/>
        <v>0.25080669920313087</v>
      </c>
      <c r="J63" s="39">
        <f t="shared" si="24"/>
        <v>4542.7874368983985</v>
      </c>
      <c r="K63" s="46">
        <f t="shared" ref="K63:K69" si="29">C63+E63+G63+I63</f>
        <v>99.999999999999972</v>
      </c>
    </row>
    <row r="64" spans="1:19" x14ac:dyDescent="0.2">
      <c r="A64" s="5" t="s">
        <v>4</v>
      </c>
      <c r="B64" s="37">
        <f t="shared" si="20"/>
        <v>27731.239197730043</v>
      </c>
      <c r="C64" s="40">
        <f t="shared" si="25"/>
        <v>61.538528886400947</v>
      </c>
      <c r="D64" s="37">
        <f t="shared" si="21"/>
        <v>13923.803460890351</v>
      </c>
      <c r="E64" s="42">
        <f t="shared" si="26"/>
        <v>30.89838053673088</v>
      </c>
      <c r="F64" s="39">
        <f t="shared" si="22"/>
        <v>3066.6375693668483</v>
      </c>
      <c r="G64" s="40">
        <f t="shared" si="27"/>
        <v>6.8051904677253541</v>
      </c>
      <c r="H64" s="37">
        <f t="shared" si="23"/>
        <v>341.53415096131357</v>
      </c>
      <c r="I64" s="42">
        <f t="shared" si="28"/>
        <v>0.75790010914281891</v>
      </c>
      <c r="J64" s="39">
        <f t="shared" si="24"/>
        <v>45063.214378948556</v>
      </c>
      <c r="K64" s="46">
        <f t="shared" si="29"/>
        <v>100</v>
      </c>
    </row>
    <row r="65" spans="1:11" x14ac:dyDescent="0.2">
      <c r="A65" s="5" t="s">
        <v>5</v>
      </c>
      <c r="B65" s="37">
        <f t="shared" si="20"/>
        <v>30072.554511222432</v>
      </c>
      <c r="C65" s="40">
        <f t="shared" si="25"/>
        <v>37.354577353674109</v>
      </c>
      <c r="D65" s="37">
        <f t="shared" si="21"/>
        <v>45569.433481118802</v>
      </c>
      <c r="E65" s="42">
        <f t="shared" si="26"/>
        <v>56.604001741798314</v>
      </c>
      <c r="F65" s="39">
        <f t="shared" si="22"/>
        <v>3436.183265864855</v>
      </c>
      <c r="G65" s="40">
        <f t="shared" si="27"/>
        <v>4.2682497610320773</v>
      </c>
      <c r="H65" s="37">
        <f t="shared" si="23"/>
        <v>1427.5033917697599</v>
      </c>
      <c r="I65" s="42">
        <f t="shared" si="28"/>
        <v>1.7731711434955209</v>
      </c>
      <c r="J65" s="39">
        <f t="shared" si="24"/>
        <v>80505.67464997583</v>
      </c>
      <c r="K65" s="46">
        <f t="shared" si="29"/>
        <v>100.00000000000003</v>
      </c>
    </row>
    <row r="66" spans="1:11" x14ac:dyDescent="0.2">
      <c r="A66" s="5" t="s">
        <v>25</v>
      </c>
      <c r="B66" s="37">
        <f t="shared" si="20"/>
        <v>2149.8700739468013</v>
      </c>
      <c r="C66" s="40">
        <f t="shared" si="25"/>
        <v>42.254889139394116</v>
      </c>
      <c r="D66" s="37">
        <f t="shared" si="21"/>
        <v>1831.1250416145765</v>
      </c>
      <c r="E66" s="42">
        <f t="shared" si="26"/>
        <v>35.990075201031431</v>
      </c>
      <c r="F66" s="39">
        <f t="shared" si="22"/>
        <v>1009.7139573195699</v>
      </c>
      <c r="G66" s="40">
        <f t="shared" si="27"/>
        <v>19.845548736213122</v>
      </c>
      <c r="H66" s="37">
        <f t="shared" si="23"/>
        <v>97.15204268043</v>
      </c>
      <c r="I66" s="42">
        <f t="shared" si="28"/>
        <v>1.9094869233613223</v>
      </c>
      <c r="J66" s="39">
        <f t="shared" si="24"/>
        <v>5087.861115561378</v>
      </c>
      <c r="K66" s="46">
        <f t="shared" si="29"/>
        <v>100</v>
      </c>
    </row>
    <row r="67" spans="1:11" x14ac:dyDescent="0.2">
      <c r="A67" s="5" t="s">
        <v>6</v>
      </c>
      <c r="B67" s="37">
        <f t="shared" si="20"/>
        <v>10838.229177875377</v>
      </c>
      <c r="C67" s="40">
        <f t="shared" si="25"/>
        <v>60.639501353966274</v>
      </c>
      <c r="D67" s="37">
        <f t="shared" si="21"/>
        <v>5830.8480192866355</v>
      </c>
      <c r="E67" s="42">
        <f t="shared" si="26"/>
        <v>32.623384370030074</v>
      </c>
      <c r="F67" s="39">
        <f t="shared" si="22"/>
        <v>1102.4238282516228</v>
      </c>
      <c r="G67" s="40">
        <f t="shared" si="27"/>
        <v>6.1680215585747264</v>
      </c>
      <c r="H67" s="37">
        <f t="shared" si="23"/>
        <v>101.71517174837666</v>
      </c>
      <c r="I67" s="42">
        <f t="shared" si="28"/>
        <v>0.56909271742892842</v>
      </c>
      <c r="J67" s="39">
        <f t="shared" si="24"/>
        <v>17873.216197162012</v>
      </c>
      <c r="K67" s="46">
        <f t="shared" si="29"/>
        <v>100</v>
      </c>
    </row>
    <row r="68" spans="1:11" x14ac:dyDescent="0.2">
      <c r="A68" s="5" t="s">
        <v>7</v>
      </c>
      <c r="B68" s="37">
        <f t="shared" si="20"/>
        <v>19475.647694290368</v>
      </c>
      <c r="C68" s="40">
        <f t="shared" si="25"/>
        <v>72.737836289498816</v>
      </c>
      <c r="D68" s="37">
        <f t="shared" si="21"/>
        <v>4877.5419726557921</v>
      </c>
      <c r="E68" s="42">
        <f t="shared" si="26"/>
        <v>18.216690662678534</v>
      </c>
      <c r="F68" s="39">
        <f t="shared" si="22"/>
        <v>2143.9910338122722</v>
      </c>
      <c r="G68" s="40">
        <f t="shared" si="27"/>
        <v>8.007398330033956</v>
      </c>
      <c r="H68" s="37">
        <f t="shared" si="23"/>
        <v>277.94581905815312</v>
      </c>
      <c r="I68" s="42">
        <f t="shared" si="28"/>
        <v>1.0380747177886989</v>
      </c>
      <c r="J68" s="39">
        <f t="shared" si="24"/>
        <v>26775.126519816586</v>
      </c>
      <c r="K68" s="46">
        <f t="shared" si="29"/>
        <v>100</v>
      </c>
    </row>
    <row r="69" spans="1:11" x14ac:dyDescent="0.2">
      <c r="A69" s="5" t="s">
        <v>32</v>
      </c>
      <c r="B69" s="37">
        <f t="shared" si="20"/>
        <v>1258.5908668552474</v>
      </c>
      <c r="C69" s="40">
        <f t="shared" si="25"/>
        <v>67.264505283413442</v>
      </c>
      <c r="D69" s="37">
        <f t="shared" si="21"/>
        <v>489.2774000155506</v>
      </c>
      <c r="E69" s="42">
        <f t="shared" si="26"/>
        <v>26.149087145875455</v>
      </c>
      <c r="F69" s="39">
        <f t="shared" si="22"/>
        <v>115.74708820326799</v>
      </c>
      <c r="G69" s="40">
        <f t="shared" si="27"/>
        <v>6.186021868601312</v>
      </c>
      <c r="H69" s="37">
        <f t="shared" si="23"/>
        <v>7.4916448990679818</v>
      </c>
      <c r="I69" s="42">
        <f t="shared" si="28"/>
        <v>0.40038570210979652</v>
      </c>
      <c r="J69" s="39">
        <f t="shared" si="24"/>
        <v>1871.1069999731337</v>
      </c>
      <c r="K69" s="46">
        <f t="shared" si="29"/>
        <v>100.00000000000001</v>
      </c>
    </row>
    <row r="70" spans="1:11" x14ac:dyDescent="0.2">
      <c r="A70" s="5" t="s">
        <v>8</v>
      </c>
      <c r="B70" s="37">
        <f t="shared" si="20"/>
        <v>16112.572315448038</v>
      </c>
      <c r="C70" s="40">
        <f>B70/J70*100</f>
        <v>58.644081766842724</v>
      </c>
      <c r="D70" s="37">
        <f t="shared" si="21"/>
        <v>9817.2529761726673</v>
      </c>
      <c r="E70" s="42">
        <f>D70/J70*100</f>
        <v>35.731339167270697</v>
      </c>
      <c r="F70" s="39">
        <f t="shared" si="22"/>
        <v>1383.3617668940562</v>
      </c>
      <c r="G70" s="40">
        <f>F70/J70*100</f>
        <v>5.0349490436780826</v>
      </c>
      <c r="H70" s="37">
        <f t="shared" si="23"/>
        <v>162.0019631301499</v>
      </c>
      <c r="I70" s="42">
        <f>H70/J70*100</f>
        <v>0.58963002220849137</v>
      </c>
      <c r="J70" s="39">
        <f t="shared" si="24"/>
        <v>27475.189021644914</v>
      </c>
      <c r="K70" s="46">
        <f>C70+E70+G70+I70</f>
        <v>100</v>
      </c>
    </row>
    <row r="71" spans="1:11" x14ac:dyDescent="0.2">
      <c r="A71" s="5"/>
      <c r="B71" s="37"/>
      <c r="C71" s="40"/>
      <c r="D71" s="37"/>
      <c r="E71" s="42"/>
      <c r="F71" s="39"/>
      <c r="G71" s="40"/>
      <c r="H71" s="37"/>
      <c r="I71" s="42"/>
      <c r="J71" s="39"/>
      <c r="K71" s="46"/>
    </row>
    <row r="72" spans="1:11" x14ac:dyDescent="0.2">
      <c r="A72" s="12" t="s">
        <v>1</v>
      </c>
      <c r="B72" s="38">
        <f>B22+F22</f>
        <v>128290.45007717414</v>
      </c>
      <c r="C72" s="41">
        <f>B72/J72*100</f>
        <v>53.589951084537226</v>
      </c>
      <c r="D72" s="38">
        <f>D22+H22</f>
        <v>86926.133005628755</v>
      </c>
      <c r="E72" s="43">
        <f>D72/J72*100</f>
        <v>36.311098861507958</v>
      </c>
      <c r="F72" s="44">
        <f>J22+N22</f>
        <v>21227.876003557925</v>
      </c>
      <c r="G72" s="41">
        <f>F72/J72*100</f>
        <v>8.8673851870888107</v>
      </c>
      <c r="H72" s="38">
        <f>L22+P22</f>
        <v>2948.2768293674508</v>
      </c>
      <c r="I72" s="43">
        <f>H72/J72*100</f>
        <v>1.2315648668660155</v>
      </c>
      <c r="J72" s="44">
        <f>R22</f>
        <v>239392.73591572826</v>
      </c>
      <c r="K72" s="47">
        <f>(J72/$J$72)*100</f>
        <v>100</v>
      </c>
    </row>
    <row r="74" spans="1:11" x14ac:dyDescent="0.2">
      <c r="A74" s="35" t="s">
        <v>24</v>
      </c>
    </row>
    <row r="75" spans="1:11" x14ac:dyDescent="0.2">
      <c r="A75" s="35"/>
    </row>
  </sheetData>
  <phoneticPr fontId="0" type="noConversion"/>
  <pageMargins left="0.75" right="0.75" top="1" bottom="1" header="0.5" footer="0.5"/>
  <pageSetup paperSize="9" orientation="landscape" r:id="rId1"/>
  <headerFooter alignWithMargins="0"/>
  <rowBreaks count="2" manualBreakCount="2">
    <brk id="25" max="16383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Young David</cp:lastModifiedBy>
  <cp:lastPrinted>2020-08-28T11:03:12Z</cp:lastPrinted>
  <dcterms:created xsi:type="dcterms:W3CDTF">2001-07-11T05:31:53Z</dcterms:created>
  <dcterms:modified xsi:type="dcterms:W3CDTF">2020-08-28T11:03:56Z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2019-02-14T09:45:38.9900020Z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