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4Snapback\Process\Report24\Final\"/>
    </mc:Choice>
  </mc:AlternateContent>
  <xr:revisionPtr revIDLastSave="0" documentId="13_ncr:1_{94C64698-DE7C-4176-930E-8574A698039D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D33" i="1"/>
  <c r="F33" i="1"/>
  <c r="H33" i="1"/>
  <c r="B34" i="1"/>
  <c r="D34" i="1"/>
  <c r="F34" i="1"/>
  <c r="H34" i="1"/>
  <c r="B35" i="1"/>
  <c r="D35" i="1"/>
  <c r="F35" i="1"/>
  <c r="H35" i="1"/>
  <c r="R15" i="1"/>
  <c r="O15" i="1" s="1"/>
  <c r="B48" i="1"/>
  <c r="B49" i="1"/>
  <c r="B50" i="1"/>
  <c r="B51" i="1"/>
  <c r="B52" i="1"/>
  <c r="B53" i="1"/>
  <c r="B54" i="1"/>
  <c r="B55" i="1"/>
  <c r="D55" i="1"/>
  <c r="F55" i="1"/>
  <c r="H55" i="1"/>
  <c r="R8" i="1"/>
  <c r="G8" i="1" s="1"/>
  <c r="R9" i="1"/>
  <c r="M9" i="1" s="1"/>
  <c r="R10" i="1"/>
  <c r="M10" i="1" s="1"/>
  <c r="R11" i="1"/>
  <c r="Q11" i="1" s="1"/>
  <c r="R12" i="1"/>
  <c r="G12" i="1" s="1"/>
  <c r="S12" i="1"/>
  <c r="R13" i="1"/>
  <c r="J33" i="1" s="1"/>
  <c r="R14" i="1"/>
  <c r="Q14" i="1" s="1"/>
  <c r="P17" i="1"/>
  <c r="H37" i="1" s="1"/>
  <c r="N17" i="1"/>
  <c r="F57" i="1" s="1"/>
  <c r="L17" i="1"/>
  <c r="J17" i="1"/>
  <c r="H17" i="1"/>
  <c r="F17" i="1"/>
  <c r="D17" i="1"/>
  <c r="D57" i="1" s="1"/>
  <c r="B17" i="1"/>
  <c r="B57" i="1" s="1"/>
  <c r="B37" i="1"/>
  <c r="D48" i="1"/>
  <c r="F48" i="1"/>
  <c r="H48" i="1"/>
  <c r="D49" i="1"/>
  <c r="F49" i="1"/>
  <c r="H49" i="1"/>
  <c r="D50" i="1"/>
  <c r="F50" i="1"/>
  <c r="H50" i="1"/>
  <c r="D51" i="1"/>
  <c r="F51" i="1"/>
  <c r="H51" i="1"/>
  <c r="D52" i="1"/>
  <c r="F52" i="1"/>
  <c r="H52" i="1"/>
  <c r="D53" i="1"/>
  <c r="F53" i="1"/>
  <c r="H53" i="1"/>
  <c r="D54" i="1"/>
  <c r="F54" i="1"/>
  <c r="H54" i="1"/>
  <c r="D28" i="1"/>
  <c r="F28" i="1"/>
  <c r="H28" i="1"/>
  <c r="D29" i="1"/>
  <c r="F29" i="1"/>
  <c r="H29" i="1"/>
  <c r="D30" i="1"/>
  <c r="F30" i="1"/>
  <c r="H30" i="1"/>
  <c r="D31" i="1"/>
  <c r="F31" i="1"/>
  <c r="H31" i="1"/>
  <c r="D32" i="1"/>
  <c r="F32" i="1"/>
  <c r="H32" i="1"/>
  <c r="B28" i="1"/>
  <c r="B29" i="1"/>
  <c r="B30" i="1"/>
  <c r="B31" i="1"/>
  <c r="B32" i="1"/>
  <c r="S10" i="1"/>
  <c r="C10" i="1"/>
  <c r="G10" i="1"/>
  <c r="C11" i="1"/>
  <c r="S11" i="1"/>
  <c r="M8" i="1" l="1"/>
  <c r="H57" i="1"/>
  <c r="F37" i="1"/>
  <c r="O11" i="1"/>
  <c r="I10" i="1"/>
  <c r="K9" i="1"/>
  <c r="D37" i="1"/>
  <c r="C9" i="1"/>
  <c r="O10" i="1"/>
  <c r="O8" i="1"/>
  <c r="S8" i="1"/>
  <c r="J55" i="1"/>
  <c r="C55" i="1" s="1"/>
  <c r="E8" i="1"/>
  <c r="I15" i="1"/>
  <c r="K15" i="1"/>
  <c r="I8" i="1"/>
  <c r="E15" i="1"/>
  <c r="C8" i="1"/>
  <c r="C15" i="1"/>
  <c r="M15" i="1"/>
  <c r="S15" i="1"/>
  <c r="J35" i="1"/>
  <c r="I35" i="1" s="1"/>
  <c r="J48" i="1"/>
  <c r="C48" i="1" s="1"/>
  <c r="E35" i="1"/>
  <c r="Q15" i="1"/>
  <c r="I12" i="1"/>
  <c r="Q8" i="1"/>
  <c r="K8" i="1"/>
  <c r="J28" i="1"/>
  <c r="G28" i="1" s="1"/>
  <c r="G15" i="1"/>
  <c r="O14" i="1"/>
  <c r="K12" i="1"/>
  <c r="G14" i="1"/>
  <c r="C14" i="1"/>
  <c r="G35" i="1"/>
  <c r="I11" i="1"/>
  <c r="J51" i="1"/>
  <c r="C51" i="1" s="1"/>
  <c r="I14" i="1"/>
  <c r="J32" i="1"/>
  <c r="E32" i="1" s="1"/>
  <c r="E14" i="1"/>
  <c r="M14" i="1"/>
  <c r="S14" i="1"/>
  <c r="K14" i="1"/>
  <c r="I9" i="1"/>
  <c r="J34" i="1"/>
  <c r="J54" i="1"/>
  <c r="I54" i="1" s="1"/>
  <c r="C35" i="1"/>
  <c r="G9" i="1"/>
  <c r="J50" i="1"/>
  <c r="E50" i="1" s="1"/>
  <c r="C33" i="1"/>
  <c r="E33" i="1"/>
  <c r="G33" i="1"/>
  <c r="I33" i="1"/>
  <c r="M12" i="1"/>
  <c r="Q12" i="1"/>
  <c r="K11" i="1"/>
  <c r="J53" i="1"/>
  <c r="S13" i="1"/>
  <c r="J52" i="1"/>
  <c r="G11" i="1"/>
  <c r="J37" i="1"/>
  <c r="Q13" i="1"/>
  <c r="E12" i="1"/>
  <c r="S9" i="1"/>
  <c r="J49" i="1"/>
  <c r="E13" i="1"/>
  <c r="O9" i="1"/>
  <c r="I13" i="1"/>
  <c r="Q9" i="1"/>
  <c r="J31" i="1"/>
  <c r="G13" i="1"/>
  <c r="Q10" i="1"/>
  <c r="K10" i="1"/>
  <c r="J29" i="1"/>
  <c r="E9" i="1"/>
  <c r="M11" i="1"/>
  <c r="M13" i="1"/>
  <c r="O12" i="1"/>
  <c r="J30" i="1"/>
  <c r="E10" i="1"/>
  <c r="R17" i="1"/>
  <c r="C17" i="1" s="1"/>
  <c r="O13" i="1"/>
  <c r="E11" i="1"/>
  <c r="C12" i="1"/>
  <c r="K13" i="1"/>
  <c r="C13" i="1"/>
  <c r="K35" i="1" l="1"/>
  <c r="E48" i="1"/>
  <c r="K48" i="1" s="1"/>
  <c r="G48" i="1"/>
  <c r="G54" i="1"/>
  <c r="C28" i="1"/>
  <c r="E28" i="1"/>
  <c r="I28" i="1"/>
  <c r="C32" i="1"/>
  <c r="I48" i="1"/>
  <c r="G55" i="1"/>
  <c r="I55" i="1"/>
  <c r="E55" i="1"/>
  <c r="K55" i="1" s="1"/>
  <c r="G51" i="1"/>
  <c r="I51" i="1"/>
  <c r="E51" i="1"/>
  <c r="G32" i="1"/>
  <c r="I32" i="1"/>
  <c r="E54" i="1"/>
  <c r="C54" i="1"/>
  <c r="G34" i="1"/>
  <c r="C34" i="1"/>
  <c r="I34" i="1"/>
  <c r="C50" i="1"/>
  <c r="I50" i="1"/>
  <c r="G50" i="1"/>
  <c r="E34" i="1"/>
  <c r="E53" i="1"/>
  <c r="G53" i="1"/>
  <c r="C53" i="1"/>
  <c r="I53" i="1"/>
  <c r="K33" i="1"/>
  <c r="G31" i="1"/>
  <c r="I31" i="1"/>
  <c r="E31" i="1"/>
  <c r="E29" i="1"/>
  <c r="I29" i="1"/>
  <c r="G29" i="1"/>
  <c r="C29" i="1"/>
  <c r="J57" i="1"/>
  <c r="K37" i="1" s="1"/>
  <c r="E17" i="1"/>
  <c r="G17" i="1"/>
  <c r="M17" i="1"/>
  <c r="O17" i="1"/>
  <c r="S17" i="1"/>
  <c r="K17" i="1"/>
  <c r="Q17" i="1"/>
  <c r="I17" i="1"/>
  <c r="E30" i="1"/>
  <c r="C30" i="1"/>
  <c r="I30" i="1"/>
  <c r="G30" i="1"/>
  <c r="E52" i="1"/>
  <c r="I52" i="1"/>
  <c r="G52" i="1"/>
  <c r="C49" i="1"/>
  <c r="G49" i="1"/>
  <c r="I49" i="1"/>
  <c r="E49" i="1"/>
  <c r="C52" i="1"/>
  <c r="E37" i="1"/>
  <c r="I37" i="1"/>
  <c r="G37" i="1"/>
  <c r="C31" i="1"/>
  <c r="C37" i="1"/>
  <c r="K29" i="1" l="1"/>
  <c r="K54" i="1"/>
  <c r="K32" i="1"/>
  <c r="K51" i="1"/>
  <c r="K28" i="1"/>
  <c r="K52" i="1"/>
  <c r="K50" i="1"/>
  <c r="K34" i="1"/>
  <c r="K53" i="1"/>
  <c r="K30" i="1"/>
  <c r="K49" i="1"/>
  <c r="K31" i="1"/>
  <c r="G57" i="1"/>
  <c r="K57" i="1"/>
  <c r="E57" i="1"/>
  <c r="I57" i="1"/>
  <c r="C57" i="1"/>
</calcChain>
</file>

<file path=xl/sharedStrings.xml><?xml version="1.0" encoding="utf-8"?>
<sst xmlns="http://schemas.openxmlformats.org/spreadsheetml/2006/main" count="105" uniqueCount="29">
  <si>
    <t>Airport</t>
  </si>
  <si>
    <t>Total</t>
  </si>
  <si>
    <t>000's</t>
  </si>
  <si>
    <t>%</t>
  </si>
  <si>
    <t>Gatwick</t>
  </si>
  <si>
    <t>Heathrow</t>
  </si>
  <si>
    <t>Luton</t>
  </si>
  <si>
    <t>Manchester</t>
  </si>
  <si>
    <t>Stansted</t>
  </si>
  <si>
    <t>UK</t>
  </si>
  <si>
    <t>Foreign</t>
  </si>
  <si>
    <t>International Business</t>
  </si>
  <si>
    <t>International Leisure</t>
  </si>
  <si>
    <t>Domestic Business</t>
  </si>
  <si>
    <t>Domestic Leisure</t>
  </si>
  <si>
    <t>Business</t>
  </si>
  <si>
    <t>International</t>
  </si>
  <si>
    <t>Domestic</t>
  </si>
  <si>
    <t>Birmingham</t>
  </si>
  <si>
    <t>Leisure</t>
  </si>
  <si>
    <t>East Midlands</t>
  </si>
  <si>
    <t>Table 2.1</t>
  </si>
  <si>
    <t>Table 2.2</t>
  </si>
  <si>
    <t>Table 2.3</t>
  </si>
  <si>
    <r>
      <t>Note: Excludes</t>
    </r>
    <r>
      <rPr>
        <sz val="8"/>
        <rFont val="Arial"/>
        <family val="2"/>
      </rPr>
      <t xml:space="preserve"> interviews where passengers may not have answered all relevant core questions</t>
    </r>
  </si>
  <si>
    <t>London City</t>
  </si>
  <si>
    <t>`</t>
  </si>
  <si>
    <t>Country of Residence and Journey Purpose of terminal passengers at the 2024 survey airports.</t>
  </si>
  <si>
    <t>Characteristics of terminal passengers at the 2024 survey airports.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</si>
</sst>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,000"/>
    <numFmt numFmtId="166" formatCode="0.000"/>
    <numFmt numFmtId="167" formatCode="#,##0\ "/>
    <numFmt numFmtId="168" formatCode="0.0\ \ 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0" borderId="0" xfId="0" applyFont="1" applyBorder="1"/>
    <xf numFmtId="0" fontId="0" fillId="0" borderId="14" xfId="0" applyBorder="1" applyAlignment="1">
      <alignment horizontal="center"/>
    </xf>
    <xf numFmtId="167" fontId="0" fillId="0" borderId="2" xfId="0" applyNumberFormat="1" applyBorder="1" applyAlignment="1">
      <alignment horizontal="right"/>
    </xf>
    <xf numFmtId="167" fontId="0" fillId="0" borderId="6" xfId="0" applyNumberFormat="1" applyBorder="1" applyAlignment="1">
      <alignment horizontal="right"/>
    </xf>
    <xf numFmtId="167" fontId="0" fillId="0" borderId="15" xfId="0" applyNumberFormat="1" applyBorder="1" applyAlignment="1">
      <alignment horizontal="right"/>
    </xf>
    <xf numFmtId="168" fontId="0" fillId="0" borderId="2" xfId="0" applyNumberFormat="1" applyBorder="1" applyAlignment="1"/>
    <xf numFmtId="168" fontId="0" fillId="0" borderId="6" xfId="0" applyNumberFormat="1" applyBorder="1" applyAlignment="1"/>
    <xf numFmtId="168" fontId="0" fillId="0" borderId="16" xfId="0" applyNumberFormat="1" applyBorder="1" applyAlignment="1"/>
    <xf numFmtId="168" fontId="0" fillId="0" borderId="7" xfId="0" applyNumberFormat="1" applyBorder="1" applyAlignment="1"/>
    <xf numFmtId="167" fontId="0" fillId="0" borderId="17" xfId="0" applyNumberFormat="1" applyBorder="1" applyAlignment="1">
      <alignment horizontal="right"/>
    </xf>
    <xf numFmtId="0" fontId="2" fillId="0" borderId="11" xfId="0" applyFont="1" applyBorder="1" applyAlignment="1">
      <alignment horizontal="centerContinuous"/>
    </xf>
    <xf numFmtId="1" fontId="0" fillId="0" borderId="2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60"/>
  <sheetViews>
    <sheetView tabSelected="1" workbookViewId="0">
      <selection activeCell="A44" sqref="A44:A57"/>
    </sheetView>
  </sheetViews>
  <sheetFormatPr defaultRowHeight="10" x14ac:dyDescent="0.2"/>
  <cols>
    <col min="1" max="1" width="22.33203125" customWidth="1"/>
    <col min="2" max="2" width="8.33203125" customWidth="1"/>
    <col min="3" max="3" width="7.109375" customWidth="1"/>
    <col min="4" max="4" width="8" customWidth="1"/>
    <col min="5" max="5" width="7.109375" customWidth="1"/>
    <col min="6" max="6" width="8.33203125" customWidth="1"/>
    <col min="7" max="7" width="7.109375" customWidth="1"/>
    <col min="8" max="8" width="8.33203125" customWidth="1"/>
    <col min="9" max="9" width="7.109375" customWidth="1"/>
    <col min="10" max="10" width="8.33203125" customWidth="1"/>
    <col min="11" max="12" width="7.109375" customWidth="1"/>
    <col min="13" max="13" width="8" customWidth="1"/>
    <col min="14" max="14" width="7.109375" bestFit="1" customWidth="1"/>
    <col min="15" max="15" width="9.44140625" customWidth="1"/>
    <col min="16" max="16" width="7" customWidth="1"/>
    <col min="17" max="17" width="7.109375" customWidth="1"/>
    <col min="18" max="18" width="7.77734375" customWidth="1"/>
    <col min="19" max="19" width="8.109375" customWidth="1"/>
  </cols>
  <sheetData>
    <row r="1" spans="1:94" s="4" customFormat="1" ht="10.5" x14ac:dyDescent="0.25">
      <c r="A1" s="1" t="s">
        <v>21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</row>
    <row r="2" spans="1:94" s="4" customFormat="1" x14ac:dyDescent="0.2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94" s="4" customForma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94" s="4" customFormat="1" x14ac:dyDescent="0.2">
      <c r="A4" s="3"/>
      <c r="B4" s="18" t="s">
        <v>11</v>
      </c>
      <c r="C4" s="20"/>
      <c r="D4" s="20"/>
      <c r="E4" s="19"/>
      <c r="F4" s="20" t="s">
        <v>12</v>
      </c>
      <c r="G4" s="20"/>
      <c r="H4" s="20"/>
      <c r="I4" s="19"/>
      <c r="J4" s="18" t="s">
        <v>13</v>
      </c>
      <c r="K4" s="20"/>
      <c r="L4" s="20"/>
      <c r="M4" s="19"/>
      <c r="N4" s="20" t="s">
        <v>14</v>
      </c>
      <c r="O4" s="20"/>
      <c r="P4" s="20"/>
      <c r="Q4" s="19"/>
      <c r="R4" s="21"/>
      <c r="S4" s="22"/>
    </row>
    <row r="5" spans="1:94" s="4" customFormat="1" x14ac:dyDescent="0.2">
      <c r="A5" s="5" t="s">
        <v>0</v>
      </c>
      <c r="B5" s="6" t="s">
        <v>9</v>
      </c>
      <c r="C5" s="7"/>
      <c r="D5" s="8" t="s">
        <v>10</v>
      </c>
      <c r="E5" s="9"/>
      <c r="F5" s="10" t="s">
        <v>9</v>
      </c>
      <c r="G5" s="7"/>
      <c r="H5" s="10" t="s">
        <v>10</v>
      </c>
      <c r="I5" s="11"/>
      <c r="J5" s="6" t="s">
        <v>9</v>
      </c>
      <c r="K5" s="7"/>
      <c r="L5" s="8" t="s">
        <v>10</v>
      </c>
      <c r="M5" s="9"/>
      <c r="N5" s="10" t="s">
        <v>9</v>
      </c>
      <c r="O5" s="7"/>
      <c r="P5" s="10" t="s">
        <v>10</v>
      </c>
      <c r="Q5" s="11"/>
      <c r="R5" s="10" t="s">
        <v>1</v>
      </c>
      <c r="S5" s="8"/>
    </row>
    <row r="6" spans="1:94" s="4" customFormat="1" x14ac:dyDescent="0.2">
      <c r="A6" s="12"/>
      <c r="B6" s="13" t="s">
        <v>2</v>
      </c>
      <c r="C6" s="14" t="s">
        <v>3</v>
      </c>
      <c r="D6" s="15" t="s">
        <v>2</v>
      </c>
      <c r="E6" s="36" t="s">
        <v>3</v>
      </c>
      <c r="F6" s="15" t="s">
        <v>2</v>
      </c>
      <c r="G6" s="14" t="s">
        <v>3</v>
      </c>
      <c r="H6" s="15" t="s">
        <v>2</v>
      </c>
      <c r="I6" s="36" t="s">
        <v>3</v>
      </c>
      <c r="J6" s="13" t="s">
        <v>2</v>
      </c>
      <c r="K6" s="14" t="s">
        <v>3</v>
      </c>
      <c r="L6" s="15" t="s">
        <v>2</v>
      </c>
      <c r="M6" s="36" t="s">
        <v>3</v>
      </c>
      <c r="N6" s="15" t="s">
        <v>2</v>
      </c>
      <c r="O6" s="14" t="s">
        <v>3</v>
      </c>
      <c r="P6" s="15" t="s">
        <v>2</v>
      </c>
      <c r="Q6" s="36" t="s">
        <v>3</v>
      </c>
      <c r="R6" s="15" t="s">
        <v>2</v>
      </c>
      <c r="S6" s="14" t="s">
        <v>3</v>
      </c>
    </row>
    <row r="7" spans="1:94" s="4" customFormat="1" x14ac:dyDescent="0.2">
      <c r="A7" s="5"/>
      <c r="B7" s="5"/>
      <c r="C7" s="5"/>
      <c r="D7" s="5"/>
      <c r="E7" s="16"/>
      <c r="F7" s="17"/>
      <c r="G7" s="5"/>
      <c r="H7" s="5"/>
      <c r="I7" s="16"/>
      <c r="J7" s="5"/>
      <c r="K7" s="5"/>
      <c r="L7" s="5"/>
      <c r="M7" s="16"/>
      <c r="N7" s="17"/>
      <c r="O7" s="5"/>
      <c r="P7" s="5"/>
      <c r="Q7" s="16"/>
      <c r="R7" s="17"/>
      <c r="S7" s="5"/>
    </row>
    <row r="8" spans="1:94" s="4" customFormat="1" x14ac:dyDescent="0.2">
      <c r="A8" s="5" t="s">
        <v>18</v>
      </c>
      <c r="B8" s="37">
        <v>589.24560166603828</v>
      </c>
      <c r="C8" s="40">
        <f t="shared" ref="C8:C14" si="0">B8/$R8*100</f>
        <v>4.7675354486546357</v>
      </c>
      <c r="D8" s="37">
        <v>366.31934578914877</v>
      </c>
      <c r="E8" s="40">
        <f t="shared" ref="E8:E14" si="1">D8/$R8*100</f>
        <v>2.9638582988822333</v>
      </c>
      <c r="F8" s="39">
        <v>8997.993805234777</v>
      </c>
      <c r="G8" s="40">
        <f>F8/$R8*100</f>
        <v>72.801993450508093</v>
      </c>
      <c r="H8" s="37">
        <v>1269.910550887686</v>
      </c>
      <c r="I8" s="40">
        <f t="shared" ref="I8:I14" si="2">H8/$R8*100</f>
        <v>10.274736970220017</v>
      </c>
      <c r="J8" s="39">
        <v>474.5134296429087</v>
      </c>
      <c r="K8" s="40">
        <f t="shared" ref="K8:K14" si="3">J8/$R8*100</f>
        <v>3.8392473194350916</v>
      </c>
      <c r="L8" s="37">
        <v>7.7400228718564188</v>
      </c>
      <c r="M8" s="40">
        <f t="shared" ref="M8:M14" si="4">L8/$R8*100</f>
        <v>6.262385889795255E-2</v>
      </c>
      <c r="N8" s="39">
        <v>596.72629505729628</v>
      </c>
      <c r="O8" s="40">
        <f t="shared" ref="O8:O14" si="5">N8/$R8*100</f>
        <v>4.8280610950447</v>
      </c>
      <c r="P8" s="37">
        <v>57.094113491447516</v>
      </c>
      <c r="Q8" s="40">
        <f t="shared" ref="Q8:Q14" si="6">P8/$R8*100</f>
        <v>0.4619435583572814</v>
      </c>
      <c r="R8" s="39">
        <f t="shared" ref="R8:R14" si="7">B8+D8+F8+H8+J8+L8+N8+P8</f>
        <v>12359.543164641158</v>
      </c>
      <c r="S8" s="46">
        <f t="shared" ref="S8:S14" si="8">R8/$R8*100</f>
        <v>100</v>
      </c>
    </row>
    <row r="9" spans="1:94" s="4" customFormat="1" x14ac:dyDescent="0.2">
      <c r="A9" s="5" t="s">
        <v>20</v>
      </c>
      <c r="B9" s="37">
        <v>47.337831023128004</v>
      </c>
      <c r="C9" s="40">
        <f t="shared" si="0"/>
        <v>1.1852592221881528</v>
      </c>
      <c r="D9" s="37">
        <v>21.893592801546188</v>
      </c>
      <c r="E9" s="40">
        <f t="shared" si="1"/>
        <v>0.54817853319444443</v>
      </c>
      <c r="F9" s="39">
        <v>3513.2895851545618</v>
      </c>
      <c r="G9" s="40">
        <f t="shared" ref="G9:G14" si="9">F9/$R9*100</f>
        <v>87.966828877046282</v>
      </c>
      <c r="H9" s="37">
        <v>288.3289235834684</v>
      </c>
      <c r="I9" s="40">
        <f t="shared" si="2"/>
        <v>7.2192685704996045</v>
      </c>
      <c r="J9" s="39">
        <v>23.66511964827513</v>
      </c>
      <c r="K9" s="40">
        <f t="shared" si="3"/>
        <v>0.59253456909759994</v>
      </c>
      <c r="L9" s="37">
        <v>0</v>
      </c>
      <c r="M9" s="40">
        <f t="shared" si="4"/>
        <v>0</v>
      </c>
      <c r="N9" s="39">
        <v>96.549727244541003</v>
      </c>
      <c r="O9" s="40">
        <f t="shared" si="5"/>
        <v>2.4174418671703055</v>
      </c>
      <c r="P9" s="37">
        <v>2.8152205444632199</v>
      </c>
      <c r="Q9" s="40">
        <f t="shared" si="6"/>
        <v>7.0488360803610303E-2</v>
      </c>
      <c r="R9" s="39">
        <f t="shared" si="7"/>
        <v>3993.8799999999837</v>
      </c>
      <c r="S9" s="46">
        <f t="shared" si="8"/>
        <v>100</v>
      </c>
    </row>
    <row r="10" spans="1:94" s="4" customFormat="1" x14ac:dyDescent="0.2">
      <c r="A10" s="5" t="s">
        <v>4</v>
      </c>
      <c r="B10" s="37">
        <v>2494.0448084894247</v>
      </c>
      <c r="C10" s="40">
        <f t="shared" si="0"/>
        <v>5.9460797506896927</v>
      </c>
      <c r="D10" s="37">
        <v>903.05214405854235</v>
      </c>
      <c r="E10" s="40">
        <f t="shared" si="1"/>
        <v>2.1529765821872475</v>
      </c>
      <c r="F10" s="39">
        <v>27870.013565089528</v>
      </c>
      <c r="G10" s="40">
        <f t="shared" si="9"/>
        <v>66.445206897143265</v>
      </c>
      <c r="H10" s="37">
        <v>7722.8783592770269</v>
      </c>
      <c r="I10" s="40">
        <f t="shared" si="2"/>
        <v>18.412199521366972</v>
      </c>
      <c r="J10" s="39">
        <v>726.81389513324939</v>
      </c>
      <c r="K10" s="40">
        <f t="shared" si="3"/>
        <v>1.7328050280657339</v>
      </c>
      <c r="L10" s="37">
        <v>31.931166645685064</v>
      </c>
      <c r="M10" s="40">
        <f t="shared" si="4"/>
        <v>7.6127446773020219E-2</v>
      </c>
      <c r="N10" s="39">
        <v>2078.013188715001</v>
      </c>
      <c r="O10" s="40">
        <f t="shared" si="5"/>
        <v>4.9542141749121571</v>
      </c>
      <c r="P10" s="37">
        <v>117.60802861073491</v>
      </c>
      <c r="Q10" s="40">
        <f t="shared" si="6"/>
        <v>0.28039059886192502</v>
      </c>
      <c r="R10" s="39">
        <f t="shared" si="7"/>
        <v>41944.355156019185</v>
      </c>
      <c r="S10" s="46">
        <f t="shared" si="8"/>
        <v>100</v>
      </c>
    </row>
    <row r="11" spans="1:94" s="4" customFormat="1" x14ac:dyDescent="0.2">
      <c r="A11" s="5" t="s">
        <v>5</v>
      </c>
      <c r="B11" s="37">
        <v>6166.0115268073105</v>
      </c>
      <c r="C11" s="40">
        <f t="shared" si="0"/>
        <v>7.3691832501094874</v>
      </c>
      <c r="D11" s="37">
        <v>7557.3275730309379</v>
      </c>
      <c r="E11" s="40">
        <f t="shared" si="1"/>
        <v>9.0319863212462241</v>
      </c>
      <c r="F11" s="39">
        <v>30101.912462453205</v>
      </c>
      <c r="G11" s="40">
        <f t="shared" si="9"/>
        <v>35.975688360321861</v>
      </c>
      <c r="H11" s="37">
        <v>34815.752304101006</v>
      </c>
      <c r="I11" s="40">
        <f t="shared" si="2"/>
        <v>41.609338160317655</v>
      </c>
      <c r="J11" s="39">
        <v>1242.5078751469307</v>
      </c>
      <c r="K11" s="40">
        <f t="shared" si="3"/>
        <v>1.4849580124614041</v>
      </c>
      <c r="L11" s="37">
        <v>211.08094482619083</v>
      </c>
      <c r="M11" s="40">
        <f t="shared" si="4"/>
        <v>0.25226909749808191</v>
      </c>
      <c r="N11" s="39">
        <v>2493.3048821221191</v>
      </c>
      <c r="O11" s="40">
        <f t="shared" si="5"/>
        <v>2.9798226122136651</v>
      </c>
      <c r="P11" s="37">
        <v>1085.0322194328326</v>
      </c>
      <c r="Q11" s="40">
        <f t="shared" si="6"/>
        <v>1.2967541858316449</v>
      </c>
      <c r="R11" s="39">
        <f t="shared" si="7"/>
        <v>83672.929787920511</v>
      </c>
      <c r="S11" s="46">
        <f t="shared" si="8"/>
        <v>100</v>
      </c>
    </row>
    <row r="12" spans="1:94" s="4" customFormat="1" x14ac:dyDescent="0.2">
      <c r="A12" s="5" t="s">
        <v>25</v>
      </c>
      <c r="B12" s="37">
        <v>577.79915791928556</v>
      </c>
      <c r="C12" s="40">
        <f t="shared" si="0"/>
        <v>16.246847336786484</v>
      </c>
      <c r="D12" s="37">
        <v>502.87947847022969</v>
      </c>
      <c r="E12" s="40">
        <f t="shared" si="1"/>
        <v>14.140218107846303</v>
      </c>
      <c r="F12" s="39">
        <v>992.29569801272987</v>
      </c>
      <c r="G12" s="40">
        <f t="shared" si="9"/>
        <v>27.901869529576036</v>
      </c>
      <c r="H12" s="37">
        <v>756.79782832666046</v>
      </c>
      <c r="I12" s="40">
        <f t="shared" si="2"/>
        <v>21.280021981881124</v>
      </c>
      <c r="J12" s="39">
        <v>358.44035695239501</v>
      </c>
      <c r="K12" s="40">
        <f t="shared" si="3"/>
        <v>10.078806240770465</v>
      </c>
      <c r="L12" s="37">
        <v>19.367430980948171</v>
      </c>
      <c r="M12" s="40">
        <f t="shared" si="4"/>
        <v>0.54458316551781749</v>
      </c>
      <c r="N12" s="39">
        <v>309.66147329312037</v>
      </c>
      <c r="O12" s="40">
        <f t="shared" si="5"/>
        <v>8.7072170558277442</v>
      </c>
      <c r="P12" s="37">
        <v>39.135674578815077</v>
      </c>
      <c r="Q12" s="40">
        <f t="shared" si="6"/>
        <v>1.1004365817940243</v>
      </c>
      <c r="R12" s="39">
        <f t="shared" si="7"/>
        <v>3556.3770985341844</v>
      </c>
      <c r="S12" s="46">
        <f t="shared" si="8"/>
        <v>100</v>
      </c>
    </row>
    <row r="13" spans="1:94" s="4" customFormat="1" x14ac:dyDescent="0.2">
      <c r="A13" s="5" t="s">
        <v>6</v>
      </c>
      <c r="B13" s="37">
        <v>867.90028570804247</v>
      </c>
      <c r="C13" s="40">
        <f t="shared" si="0"/>
        <v>5.2335447936808945</v>
      </c>
      <c r="D13" s="37">
        <v>389.34683115473433</v>
      </c>
      <c r="E13" s="40">
        <f t="shared" si="1"/>
        <v>2.3478089760780128</v>
      </c>
      <c r="F13" s="39">
        <v>11554.88743155603</v>
      </c>
      <c r="G13" s="40">
        <f t="shared" si="9"/>
        <v>69.677383398548258</v>
      </c>
      <c r="H13" s="37">
        <v>2442.784831754776</v>
      </c>
      <c r="I13" s="40">
        <f t="shared" si="2"/>
        <v>14.7302910816341</v>
      </c>
      <c r="J13" s="39">
        <v>361.46404379930686</v>
      </c>
      <c r="K13" s="40">
        <f t="shared" si="3"/>
        <v>2.1796723606161788</v>
      </c>
      <c r="L13" s="37">
        <v>13.84497522944414</v>
      </c>
      <c r="M13" s="40">
        <f t="shared" si="4"/>
        <v>8.3486892704023083E-2</v>
      </c>
      <c r="N13" s="39">
        <v>869.35475377525484</v>
      </c>
      <c r="O13" s="40">
        <f t="shared" si="5"/>
        <v>5.2423154138847172</v>
      </c>
      <c r="P13" s="37">
        <v>83.828662967232972</v>
      </c>
      <c r="Q13" s="40">
        <f t="shared" si="6"/>
        <v>0.50549708285379702</v>
      </c>
      <c r="R13" s="39">
        <f t="shared" si="7"/>
        <v>16583.411815944823</v>
      </c>
      <c r="S13" s="46">
        <f t="shared" si="8"/>
        <v>100</v>
      </c>
    </row>
    <row r="14" spans="1:94" s="4" customFormat="1" x14ac:dyDescent="0.2">
      <c r="A14" s="5" t="s">
        <v>7</v>
      </c>
      <c r="B14" s="37">
        <v>1525.7193871740067</v>
      </c>
      <c r="C14" s="40">
        <f t="shared" si="0"/>
        <v>5.0513986409320015</v>
      </c>
      <c r="D14" s="37">
        <v>771.0161026676459</v>
      </c>
      <c r="E14" s="40">
        <f t="shared" si="1"/>
        <v>2.5527038103421882</v>
      </c>
      <c r="F14" s="39">
        <v>22462.979931674225</v>
      </c>
      <c r="G14" s="40">
        <f t="shared" si="9"/>
        <v>74.371124370592355</v>
      </c>
      <c r="H14" s="37">
        <v>3577.13184271502</v>
      </c>
      <c r="I14" s="40">
        <f t="shared" si="2"/>
        <v>11.84327805009692</v>
      </c>
      <c r="J14" s="39">
        <v>400.53962222848315</v>
      </c>
      <c r="K14" s="40">
        <f t="shared" si="3"/>
        <v>1.3261188920932441</v>
      </c>
      <c r="L14" s="37">
        <v>39.825533672967296</v>
      </c>
      <c r="M14" s="40">
        <f t="shared" si="4"/>
        <v>0.13185560094549348</v>
      </c>
      <c r="N14" s="39">
        <v>1236.7221397363187</v>
      </c>
      <c r="O14" s="40">
        <f t="shared" si="5"/>
        <v>4.0945776716161459</v>
      </c>
      <c r="P14" s="37">
        <v>189.96530285342902</v>
      </c>
      <c r="Q14" s="40">
        <f t="shared" si="6"/>
        <v>0.62894296338164513</v>
      </c>
      <c r="R14" s="39">
        <f t="shared" si="7"/>
        <v>30203.899862722097</v>
      </c>
      <c r="S14" s="46">
        <f t="shared" si="8"/>
        <v>100</v>
      </c>
    </row>
    <row r="15" spans="1:94" x14ac:dyDescent="0.2">
      <c r="A15" s="5" t="s">
        <v>8</v>
      </c>
      <c r="B15" s="37">
        <v>1316.5719036701535</v>
      </c>
      <c r="C15" s="40">
        <f>B15/$R15*100</f>
        <v>4.4818780744370876</v>
      </c>
      <c r="D15" s="37">
        <v>902.90183223675001</v>
      </c>
      <c r="E15" s="40">
        <f>D15/$R15*100</f>
        <v>3.0736611604654138</v>
      </c>
      <c r="F15" s="39">
        <v>18288.779889553964</v>
      </c>
      <c r="G15" s="40">
        <f>F15/$R15*100</f>
        <v>62.258720064357135</v>
      </c>
      <c r="H15" s="37">
        <v>7352.0727977825354</v>
      </c>
      <c r="I15" s="40">
        <f>H15/$R15*100</f>
        <v>25.027948555024203</v>
      </c>
      <c r="J15" s="39">
        <v>367.46805642421003</v>
      </c>
      <c r="K15" s="40">
        <f>J15/$R15*100</f>
        <v>1.2509358741080157</v>
      </c>
      <c r="L15" s="37">
        <v>13.336358721850871</v>
      </c>
      <c r="M15" s="40">
        <f>L15/$R15*100</f>
        <v>4.5399672878987822E-2</v>
      </c>
      <c r="N15" s="39">
        <v>975.27081093399022</v>
      </c>
      <c r="O15" s="40">
        <f>N15/$R15*100</f>
        <v>3.3200198576154833</v>
      </c>
      <c r="P15" s="37">
        <v>159.04948531080163</v>
      </c>
      <c r="Q15" s="40">
        <f>P15/$R15*100</f>
        <v>0.54143674111366769</v>
      </c>
      <c r="R15" s="39">
        <f>B15+D15+F15+H15+J15+L15+N15+P15</f>
        <v>29375.451134634259</v>
      </c>
      <c r="S15" s="46">
        <f>R15/$R15*100</f>
        <v>100</v>
      </c>
    </row>
    <row r="16" spans="1:94" x14ac:dyDescent="0.2">
      <c r="A16" s="5"/>
      <c r="B16" s="37"/>
      <c r="C16" s="40"/>
      <c r="D16" s="37"/>
      <c r="E16" s="40"/>
      <c r="F16" s="39"/>
      <c r="G16" s="40"/>
      <c r="H16" s="37"/>
      <c r="I16" s="40"/>
      <c r="J16" s="39"/>
      <c r="K16" s="40"/>
      <c r="L16" s="37"/>
      <c r="M16" s="40"/>
      <c r="N16" s="39"/>
      <c r="O16" s="40"/>
      <c r="P16" s="37"/>
      <c r="Q16" s="40"/>
      <c r="R16" s="39"/>
      <c r="S16" s="46"/>
    </row>
    <row r="17" spans="1:20" x14ac:dyDescent="0.2">
      <c r="A17" s="12" t="s">
        <v>1</v>
      </c>
      <c r="B17" s="38">
        <f>SUM(B8:B15)</f>
        <v>13584.630502457392</v>
      </c>
      <c r="C17" s="41">
        <f>B17/$R17*100</f>
        <v>6.127763911501412</v>
      </c>
      <c r="D17" s="38">
        <f>SUM(D8:D15)</f>
        <v>11414.736900209535</v>
      </c>
      <c r="E17" s="41">
        <f>D17/$R17*100</f>
        <v>5.1489669022454789</v>
      </c>
      <c r="F17" s="44">
        <f>SUM(F8:F15)</f>
        <v>123782.15236872902</v>
      </c>
      <c r="G17" s="41">
        <f>F17/$R17*100</f>
        <v>55.83573333377425</v>
      </c>
      <c r="H17" s="38">
        <f>SUM(H8:H15)</f>
        <v>58225.657438428185</v>
      </c>
      <c r="I17" s="41">
        <f>H17/$R17*100</f>
        <v>26.264467208740193</v>
      </c>
      <c r="J17" s="44">
        <f>SUM(J8:J15)</f>
        <v>3955.4123989757586</v>
      </c>
      <c r="K17" s="41">
        <f>J17/$R17*100</f>
        <v>1.7842099826833255</v>
      </c>
      <c r="L17" s="38">
        <f>SUM(L8:L15)</f>
        <v>337.12643294894281</v>
      </c>
      <c r="M17" s="41">
        <f>L17/$R17*100</f>
        <v>0.15207120937621627</v>
      </c>
      <c r="N17" s="38">
        <f>SUM(N8:N15)</f>
        <v>8655.603270877642</v>
      </c>
      <c r="O17" s="41">
        <f>N17/$R17*100</f>
        <v>3.9043751205425146</v>
      </c>
      <c r="P17" s="38">
        <f>SUM(P8:P15)</f>
        <v>1734.5287077897567</v>
      </c>
      <c r="Q17" s="41">
        <f>P17/$R17*100</f>
        <v>0.78241233113661468</v>
      </c>
      <c r="R17" s="38">
        <f>SUM(R8:R15)</f>
        <v>221689.84802041622</v>
      </c>
      <c r="S17" s="47">
        <f>R17/$R17*100</f>
        <v>100</v>
      </c>
    </row>
    <row r="18" spans="1:20" x14ac:dyDescent="0.2">
      <c r="A18" s="4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4"/>
      <c r="T18" s="2" t="s">
        <v>26</v>
      </c>
    </row>
    <row r="19" spans="1:20" x14ac:dyDescent="0.2">
      <c r="A19" s="35" t="s">
        <v>24</v>
      </c>
    </row>
    <row r="20" spans="1:20" x14ac:dyDescent="0.2">
      <c r="A20" s="35"/>
    </row>
    <row r="21" spans="1:20" ht="10.5" x14ac:dyDescent="0.25">
      <c r="A21" s="1" t="s">
        <v>22</v>
      </c>
    </row>
    <row r="22" spans="1:20" x14ac:dyDescent="0.2">
      <c r="A22" s="2" t="s">
        <v>27</v>
      </c>
    </row>
    <row r="24" spans="1:20" x14ac:dyDescent="0.2">
      <c r="A24" s="3"/>
      <c r="B24" s="18" t="s">
        <v>15</v>
      </c>
      <c r="C24" s="20"/>
      <c r="D24" s="20"/>
      <c r="E24" s="19"/>
      <c r="F24" s="45" t="s">
        <v>19</v>
      </c>
      <c r="G24" s="20"/>
      <c r="H24" s="20"/>
      <c r="I24" s="19"/>
      <c r="J24" s="21"/>
      <c r="K24" s="22"/>
    </row>
    <row r="25" spans="1:20" x14ac:dyDescent="0.2">
      <c r="A25" s="5" t="s">
        <v>0</v>
      </c>
      <c r="B25" s="6" t="s">
        <v>9</v>
      </c>
      <c r="C25" s="7"/>
      <c r="D25" s="8" t="s">
        <v>10</v>
      </c>
      <c r="E25" s="9"/>
      <c r="F25" s="10" t="s">
        <v>9</v>
      </c>
      <c r="G25" s="7"/>
      <c r="H25" s="10" t="s">
        <v>10</v>
      </c>
      <c r="I25" s="11"/>
      <c r="J25" s="10" t="s">
        <v>1</v>
      </c>
      <c r="K25" s="8"/>
    </row>
    <row r="26" spans="1:20" x14ac:dyDescent="0.2">
      <c r="A26" s="12"/>
      <c r="B26" s="13" t="s">
        <v>2</v>
      </c>
      <c r="C26" s="14" t="s">
        <v>3</v>
      </c>
      <c r="D26" s="15" t="s">
        <v>2</v>
      </c>
      <c r="E26" s="36" t="s">
        <v>3</v>
      </c>
      <c r="F26" s="15" t="s">
        <v>2</v>
      </c>
      <c r="G26" s="14" t="s">
        <v>3</v>
      </c>
      <c r="H26" s="15" t="s">
        <v>2</v>
      </c>
      <c r="I26" s="36" t="s">
        <v>3</v>
      </c>
      <c r="J26" s="15" t="s">
        <v>2</v>
      </c>
      <c r="K26" s="14" t="s">
        <v>3</v>
      </c>
    </row>
    <row r="27" spans="1:20" x14ac:dyDescent="0.2">
      <c r="A27" s="5"/>
      <c r="B27" s="28"/>
      <c r="C27" s="24"/>
      <c r="D27" s="28"/>
      <c r="E27" s="25"/>
      <c r="F27" s="27"/>
      <c r="G27" s="24"/>
      <c r="H27" s="28"/>
      <c r="I27" s="25"/>
      <c r="J27" s="27"/>
      <c r="K27" s="26"/>
      <c r="N27" s="30"/>
      <c r="O27" s="29"/>
      <c r="P27" s="31"/>
      <c r="Q27" s="30"/>
      <c r="R27" s="30"/>
      <c r="S27" s="30"/>
      <c r="T27" s="29"/>
    </row>
    <row r="28" spans="1:20" x14ac:dyDescent="0.2">
      <c r="A28" s="5" t="s">
        <v>18</v>
      </c>
      <c r="B28" s="37">
        <f t="shared" ref="B28:B35" si="10">B8+J8</f>
        <v>1063.759031308947</v>
      </c>
      <c r="C28" s="40">
        <f t="shared" ref="C28:C35" si="11">B28/J28*100</f>
        <v>8.6067827680897278</v>
      </c>
      <c r="D28" s="37">
        <f t="shared" ref="D28:D35" si="12">D8+L8</f>
        <v>374.05936866100518</v>
      </c>
      <c r="E28" s="42">
        <f t="shared" ref="E28:E35" si="13">D28/J28*100</f>
        <v>3.0264821577801859</v>
      </c>
      <c r="F28" s="39">
        <f t="shared" ref="F28:F35" si="14">F8+N8</f>
        <v>9594.7201002920738</v>
      </c>
      <c r="G28" s="40">
        <f t="shared" ref="G28:G35" si="15">F28/J28*100</f>
        <v>77.630054545552795</v>
      </c>
      <c r="H28" s="37">
        <f t="shared" ref="H28:H35" si="16">H8+P8</f>
        <v>1327.0046643791336</v>
      </c>
      <c r="I28" s="42">
        <f t="shared" ref="I28:I35" si="17">H28/J28*100</f>
        <v>10.736680528577299</v>
      </c>
      <c r="J28" s="39">
        <f t="shared" ref="J28:J35" si="18">R8</f>
        <v>12359.543164641158</v>
      </c>
      <c r="K28" s="46">
        <f t="shared" ref="K28:K35" si="19">C28+E28+G28+I28</f>
        <v>100</v>
      </c>
      <c r="N28" s="30"/>
      <c r="O28" s="29"/>
      <c r="P28" s="31"/>
      <c r="Q28" s="30"/>
      <c r="R28" s="30"/>
      <c r="S28" s="30"/>
      <c r="T28" s="29"/>
    </row>
    <row r="29" spans="1:20" x14ac:dyDescent="0.2">
      <c r="A29" s="5" t="s">
        <v>20</v>
      </c>
      <c r="B29" s="37">
        <f t="shared" si="10"/>
        <v>71.002950671403141</v>
      </c>
      <c r="C29" s="40">
        <f t="shared" si="11"/>
        <v>1.7777937912857529</v>
      </c>
      <c r="D29" s="37">
        <f t="shared" si="12"/>
        <v>21.893592801546188</v>
      </c>
      <c r="E29" s="42">
        <f t="shared" si="13"/>
        <v>0.54817853319444443</v>
      </c>
      <c r="F29" s="39">
        <f t="shared" si="14"/>
        <v>3609.8393123991027</v>
      </c>
      <c r="G29" s="40">
        <f t="shared" si="15"/>
        <v>90.384270744216593</v>
      </c>
      <c r="H29" s="37">
        <f t="shared" si="16"/>
        <v>291.14414412793161</v>
      </c>
      <c r="I29" s="42">
        <f t="shared" si="17"/>
        <v>7.2897569313032138</v>
      </c>
      <c r="J29" s="39">
        <f t="shared" si="18"/>
        <v>3993.8799999999837</v>
      </c>
      <c r="K29" s="46">
        <f t="shared" si="19"/>
        <v>100.00000000000001</v>
      </c>
      <c r="N29" s="30"/>
      <c r="O29" s="29"/>
      <c r="P29" s="31"/>
      <c r="Q29" s="30"/>
      <c r="R29" s="30"/>
      <c r="S29" s="30"/>
      <c r="T29" s="29"/>
    </row>
    <row r="30" spans="1:20" x14ac:dyDescent="0.2">
      <c r="A30" s="5" t="s">
        <v>4</v>
      </c>
      <c r="B30" s="37">
        <f t="shared" si="10"/>
        <v>3220.8587036226741</v>
      </c>
      <c r="C30" s="40">
        <f t="shared" si="11"/>
        <v>7.6788847787554264</v>
      </c>
      <c r="D30" s="37">
        <f t="shared" si="12"/>
        <v>934.98331070422739</v>
      </c>
      <c r="E30" s="42">
        <f t="shared" si="13"/>
        <v>2.2291040289602675</v>
      </c>
      <c r="F30" s="39">
        <f t="shared" si="14"/>
        <v>29948.02675380453</v>
      </c>
      <c r="G30" s="40">
        <f t="shared" si="15"/>
        <v>71.399421072055432</v>
      </c>
      <c r="H30" s="37">
        <f t="shared" si="16"/>
        <v>7840.4863878877622</v>
      </c>
      <c r="I30" s="42">
        <f t="shared" si="17"/>
        <v>18.692590120228896</v>
      </c>
      <c r="J30" s="39">
        <f t="shared" si="18"/>
        <v>41944.355156019185</v>
      </c>
      <c r="K30" s="46">
        <f t="shared" si="19"/>
        <v>100.00000000000003</v>
      </c>
      <c r="N30" s="30"/>
      <c r="O30" s="29"/>
      <c r="P30" s="31"/>
      <c r="Q30" s="30"/>
      <c r="R30" s="30"/>
      <c r="S30" s="30"/>
      <c r="T30" s="29"/>
    </row>
    <row r="31" spans="1:20" x14ac:dyDescent="0.2">
      <c r="A31" s="5" t="s">
        <v>5</v>
      </c>
      <c r="B31" s="37">
        <f t="shared" si="10"/>
        <v>7408.5194019542414</v>
      </c>
      <c r="C31" s="40">
        <f t="shared" si="11"/>
        <v>8.8541412625708933</v>
      </c>
      <c r="D31" s="37">
        <f t="shared" si="12"/>
        <v>7768.4085178571286</v>
      </c>
      <c r="E31" s="42">
        <f t="shared" si="13"/>
        <v>9.2842554187443049</v>
      </c>
      <c r="F31" s="39">
        <f t="shared" si="14"/>
        <v>32595.217344575325</v>
      </c>
      <c r="G31" s="40">
        <f t="shared" si="15"/>
        <v>38.955510972535528</v>
      </c>
      <c r="H31" s="37">
        <f t="shared" si="16"/>
        <v>35900.784523533839</v>
      </c>
      <c r="I31" s="42">
        <f t="shared" si="17"/>
        <v>42.9060923461493</v>
      </c>
      <c r="J31" s="39">
        <f t="shared" si="18"/>
        <v>83672.929787920511</v>
      </c>
      <c r="K31" s="46">
        <f t="shared" si="19"/>
        <v>100.00000000000003</v>
      </c>
      <c r="N31" s="30"/>
      <c r="O31" s="29"/>
      <c r="P31" s="31"/>
      <c r="Q31" s="30"/>
      <c r="R31" s="30"/>
      <c r="S31" s="30"/>
      <c r="T31" s="29"/>
    </row>
    <row r="32" spans="1:20" x14ac:dyDescent="0.2">
      <c r="A32" s="5" t="s">
        <v>25</v>
      </c>
      <c r="B32" s="37">
        <f t="shared" si="10"/>
        <v>936.23951487168051</v>
      </c>
      <c r="C32" s="40">
        <f t="shared" si="11"/>
        <v>26.325653577556952</v>
      </c>
      <c r="D32" s="37">
        <f t="shared" si="12"/>
        <v>522.24690945117788</v>
      </c>
      <c r="E32" s="42">
        <f t="shared" si="13"/>
        <v>14.684801273364121</v>
      </c>
      <c r="F32" s="39">
        <f t="shared" si="14"/>
        <v>1301.9571713058504</v>
      </c>
      <c r="G32" s="40">
        <f t="shared" si="15"/>
        <v>36.60908658540378</v>
      </c>
      <c r="H32" s="37">
        <f t="shared" si="16"/>
        <v>795.93350290547551</v>
      </c>
      <c r="I32" s="42">
        <f t="shared" si="17"/>
        <v>22.380458563675145</v>
      </c>
      <c r="J32" s="39">
        <f t="shared" si="18"/>
        <v>3556.3770985341844</v>
      </c>
      <c r="K32" s="46">
        <f t="shared" si="19"/>
        <v>100</v>
      </c>
      <c r="N32" s="30"/>
      <c r="O32" s="29"/>
      <c r="P32" s="31"/>
      <c r="Q32" s="30"/>
      <c r="R32" s="30"/>
      <c r="S32" s="30"/>
      <c r="T32" s="29"/>
    </row>
    <row r="33" spans="1:20" x14ac:dyDescent="0.2">
      <c r="A33" s="5" t="s">
        <v>6</v>
      </c>
      <c r="B33" s="37">
        <f t="shared" si="10"/>
        <v>1229.3643295073493</v>
      </c>
      <c r="C33" s="40">
        <f t="shared" si="11"/>
        <v>7.4132171542970733</v>
      </c>
      <c r="D33" s="37">
        <f t="shared" si="12"/>
        <v>403.19180638417845</v>
      </c>
      <c r="E33" s="42">
        <f t="shared" si="13"/>
        <v>2.4312958687820361</v>
      </c>
      <c r="F33" s="39">
        <f t="shared" si="14"/>
        <v>12424.242185331284</v>
      </c>
      <c r="G33" s="40">
        <f t="shared" si="15"/>
        <v>74.919698812432983</v>
      </c>
      <c r="H33" s="37">
        <f t="shared" si="16"/>
        <v>2526.6134947220089</v>
      </c>
      <c r="I33" s="42">
        <f t="shared" si="17"/>
        <v>15.235788164487898</v>
      </c>
      <c r="J33" s="39">
        <f t="shared" si="18"/>
        <v>16583.411815944823</v>
      </c>
      <c r="K33" s="46">
        <f t="shared" si="19"/>
        <v>100</v>
      </c>
      <c r="N33" s="30"/>
      <c r="O33" s="29"/>
      <c r="P33" s="31"/>
      <c r="Q33" s="30"/>
      <c r="R33" s="30"/>
      <c r="S33" s="30"/>
      <c r="T33" s="29"/>
    </row>
    <row r="34" spans="1:20" x14ac:dyDescent="0.2">
      <c r="A34" s="5" t="s">
        <v>7</v>
      </c>
      <c r="B34" s="37">
        <f t="shared" si="10"/>
        <v>1926.2590094024899</v>
      </c>
      <c r="C34" s="40">
        <f t="shared" si="11"/>
        <v>6.3775175330252454</v>
      </c>
      <c r="D34" s="37">
        <f t="shared" si="12"/>
        <v>810.84163634061315</v>
      </c>
      <c r="E34" s="42">
        <f t="shared" si="13"/>
        <v>2.6845594112876814</v>
      </c>
      <c r="F34" s="39">
        <f t="shared" si="14"/>
        <v>23699.702071410542</v>
      </c>
      <c r="G34" s="40">
        <f t="shared" si="15"/>
        <v>78.465702042208491</v>
      </c>
      <c r="H34" s="37">
        <f t="shared" si="16"/>
        <v>3767.0971455684489</v>
      </c>
      <c r="I34" s="42">
        <f t="shared" si="17"/>
        <v>12.472221013478565</v>
      </c>
      <c r="J34" s="39">
        <f t="shared" si="18"/>
        <v>30203.899862722097</v>
      </c>
      <c r="K34" s="46">
        <f t="shared" si="19"/>
        <v>99.999999999999972</v>
      </c>
      <c r="N34" s="30"/>
      <c r="O34" s="29"/>
      <c r="P34" s="31"/>
      <c r="Q34" s="30"/>
      <c r="R34" s="30"/>
      <c r="S34" s="30"/>
      <c r="T34" s="29"/>
    </row>
    <row r="35" spans="1:20" x14ac:dyDescent="0.2">
      <c r="A35" s="5" t="s">
        <v>8</v>
      </c>
      <c r="B35" s="37">
        <f t="shared" si="10"/>
        <v>1684.0399600943636</v>
      </c>
      <c r="C35" s="40">
        <f t="shared" si="11"/>
        <v>5.7328139485451031</v>
      </c>
      <c r="D35" s="37">
        <f t="shared" si="12"/>
        <v>916.23819095860085</v>
      </c>
      <c r="E35" s="42">
        <f t="shared" si="13"/>
        <v>3.1190608333444017</v>
      </c>
      <c r="F35" s="39">
        <f t="shared" si="14"/>
        <v>19264.050700487955</v>
      </c>
      <c r="G35" s="40">
        <f t="shared" si="15"/>
        <v>65.578739921972613</v>
      </c>
      <c r="H35" s="37">
        <f t="shared" si="16"/>
        <v>7511.1222830933366</v>
      </c>
      <c r="I35" s="42">
        <f t="shared" si="17"/>
        <v>25.56938529613787</v>
      </c>
      <c r="J35" s="39">
        <f t="shared" si="18"/>
        <v>29375.451134634259</v>
      </c>
      <c r="K35" s="46">
        <f t="shared" si="19"/>
        <v>99.999999999999986</v>
      </c>
      <c r="M35" s="30"/>
      <c r="N35" s="30"/>
      <c r="O35" s="29"/>
      <c r="P35" s="31"/>
    </row>
    <row r="36" spans="1:20" x14ac:dyDescent="0.2">
      <c r="A36" s="5"/>
      <c r="B36" s="37"/>
      <c r="C36" s="40"/>
      <c r="D36" s="37"/>
      <c r="E36" s="42"/>
      <c r="F36" s="39"/>
      <c r="G36" s="40"/>
      <c r="H36" s="37"/>
      <c r="I36" s="42"/>
      <c r="J36" s="39"/>
      <c r="K36" s="46"/>
      <c r="M36" s="30"/>
      <c r="N36" s="30"/>
      <c r="O36" s="29"/>
      <c r="P36" s="31"/>
    </row>
    <row r="37" spans="1:20" x14ac:dyDescent="0.2">
      <c r="A37" s="12" t="s">
        <v>1</v>
      </c>
      <c r="B37" s="38">
        <f>B17+J17</f>
        <v>17540.042901433149</v>
      </c>
      <c r="C37" s="41">
        <f>B37/J37*100</f>
        <v>7.9119738941847375</v>
      </c>
      <c r="D37" s="38">
        <f>D17+L17</f>
        <v>11751.863333158477</v>
      </c>
      <c r="E37" s="43">
        <f>D37/J37*100</f>
        <v>5.3010381116216951</v>
      </c>
      <c r="F37" s="44">
        <f>F17+N17</f>
        <v>132437.75563960665</v>
      </c>
      <c r="G37" s="41">
        <f>F37/J37*100</f>
        <v>59.740108454316768</v>
      </c>
      <c r="H37" s="38">
        <f>H17+P17</f>
        <v>59960.186146217944</v>
      </c>
      <c r="I37" s="43">
        <f>H37/J37*100</f>
        <v>27.046879539876805</v>
      </c>
      <c r="J37" s="44">
        <f>B37+D37+F37+H37</f>
        <v>221689.84802041622</v>
      </c>
      <c r="K37" s="47">
        <f>(J37/$J$57)*100</f>
        <v>100</v>
      </c>
    </row>
    <row r="38" spans="1:20" x14ac:dyDescent="0.2">
      <c r="Q38" s="30"/>
      <c r="R38" s="30"/>
    </row>
    <row r="39" spans="1:20" x14ac:dyDescent="0.2">
      <c r="A39" s="35" t="s">
        <v>24</v>
      </c>
    </row>
    <row r="41" spans="1:20" ht="10.5" x14ac:dyDescent="0.25">
      <c r="A41" s="1" t="s">
        <v>23</v>
      </c>
    </row>
    <row r="42" spans="1:20" x14ac:dyDescent="0.2">
      <c r="A42" s="2" t="s">
        <v>28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4" spans="1:20" x14ac:dyDescent="0.2">
      <c r="A44" s="3"/>
      <c r="B44" s="18" t="s">
        <v>16</v>
      </c>
      <c r="C44" s="20"/>
      <c r="D44" s="20"/>
      <c r="E44" s="19"/>
      <c r="F44" s="20" t="s">
        <v>17</v>
      </c>
      <c r="G44" s="20"/>
      <c r="H44" s="20"/>
      <c r="I44" s="19"/>
      <c r="J44" s="21"/>
      <c r="K44" s="22"/>
    </row>
    <row r="45" spans="1:20" x14ac:dyDescent="0.2">
      <c r="A45" s="5" t="s">
        <v>0</v>
      </c>
      <c r="B45" s="6" t="s">
        <v>9</v>
      </c>
      <c r="C45" s="7"/>
      <c r="D45" s="8" t="s">
        <v>10</v>
      </c>
      <c r="E45" s="9"/>
      <c r="F45" s="10" t="s">
        <v>9</v>
      </c>
      <c r="G45" s="7"/>
      <c r="H45" s="10" t="s">
        <v>10</v>
      </c>
      <c r="I45" s="11"/>
      <c r="J45" s="10" t="s">
        <v>1</v>
      </c>
      <c r="K45" s="8"/>
    </row>
    <row r="46" spans="1:20" x14ac:dyDescent="0.2">
      <c r="A46" s="12"/>
      <c r="B46" s="13" t="s">
        <v>2</v>
      </c>
      <c r="C46" s="14" t="s">
        <v>3</v>
      </c>
      <c r="D46" s="15" t="s">
        <v>2</v>
      </c>
      <c r="E46" s="36" t="s">
        <v>3</v>
      </c>
      <c r="F46" s="15" t="s">
        <v>2</v>
      </c>
      <c r="G46" s="14" t="s">
        <v>3</v>
      </c>
      <c r="H46" s="15" t="s">
        <v>2</v>
      </c>
      <c r="I46" s="36" t="s">
        <v>3</v>
      </c>
      <c r="J46" s="15" t="s">
        <v>2</v>
      </c>
      <c r="K46" s="14" t="s">
        <v>3</v>
      </c>
    </row>
    <row r="47" spans="1:20" x14ac:dyDescent="0.2">
      <c r="A47" s="5"/>
      <c r="B47" s="5"/>
      <c r="C47" s="5"/>
      <c r="D47" s="5"/>
      <c r="E47" s="16"/>
      <c r="F47" s="17"/>
      <c r="G47" s="5"/>
      <c r="H47" s="5"/>
      <c r="I47" s="16"/>
      <c r="J47" s="17"/>
      <c r="K47" s="5"/>
    </row>
    <row r="48" spans="1:20" x14ac:dyDescent="0.2">
      <c r="A48" s="5" t="s">
        <v>18</v>
      </c>
      <c r="B48" s="37">
        <f t="shared" ref="B48:B55" si="20">B8+F8</f>
        <v>9587.2394069008151</v>
      </c>
      <c r="C48" s="40">
        <f t="shared" ref="C48:C54" si="21">B48/J48*100</f>
        <v>77.569528899162734</v>
      </c>
      <c r="D48" s="37">
        <f t="shared" ref="D48:D55" si="22">D8+H8</f>
        <v>1636.2298966768349</v>
      </c>
      <c r="E48" s="42">
        <f t="shared" ref="E48:E54" si="23">D48/J48*100</f>
        <v>13.238595269102248</v>
      </c>
      <c r="F48" s="39">
        <f t="shared" ref="F48:F55" si="24">J8+N8</f>
        <v>1071.239724700205</v>
      </c>
      <c r="G48" s="40">
        <f t="shared" ref="G48:G54" si="25">F48/J48*100</f>
        <v>8.6673084144797929</v>
      </c>
      <c r="H48" s="37">
        <f t="shared" ref="H48:H55" si="26">L8+P8</f>
        <v>64.834136363303941</v>
      </c>
      <c r="I48" s="42">
        <f t="shared" ref="I48:I54" si="27">H48/J48*100</f>
        <v>0.52456741725523404</v>
      </c>
      <c r="J48" s="39">
        <f t="shared" ref="J48:J55" si="28">R8</f>
        <v>12359.543164641158</v>
      </c>
      <c r="K48" s="46">
        <f>C48+E48+G48+I48</f>
        <v>100</v>
      </c>
    </row>
    <row r="49" spans="1:11" x14ac:dyDescent="0.2">
      <c r="A49" s="5" t="s">
        <v>20</v>
      </c>
      <c r="B49" s="37">
        <f t="shared" si="20"/>
        <v>3560.6274161776896</v>
      </c>
      <c r="C49" s="40">
        <f t="shared" si="21"/>
        <v>89.152088099234433</v>
      </c>
      <c r="D49" s="37">
        <f t="shared" si="22"/>
        <v>310.22251638501456</v>
      </c>
      <c r="E49" s="42">
        <f t="shared" si="23"/>
        <v>7.7674471036940478</v>
      </c>
      <c r="F49" s="39">
        <f t="shared" si="24"/>
        <v>120.21484689281613</v>
      </c>
      <c r="G49" s="40">
        <f t="shared" si="25"/>
        <v>3.0099764362679053</v>
      </c>
      <c r="H49" s="37">
        <f t="shared" si="26"/>
        <v>2.8152205444632199</v>
      </c>
      <c r="I49" s="42">
        <f t="shared" si="27"/>
        <v>7.0488360803610303E-2</v>
      </c>
      <c r="J49" s="39">
        <f t="shared" si="28"/>
        <v>3993.8799999999837</v>
      </c>
      <c r="K49" s="46">
        <f t="shared" ref="K49:K54" si="29">C49+E49+G49+I49</f>
        <v>100</v>
      </c>
    </row>
    <row r="50" spans="1:11" x14ac:dyDescent="0.2">
      <c r="A50" s="5" t="s">
        <v>4</v>
      </c>
      <c r="B50" s="37">
        <f t="shared" si="20"/>
        <v>30364.058373578951</v>
      </c>
      <c r="C50" s="40">
        <f t="shared" si="21"/>
        <v>72.39128664783297</v>
      </c>
      <c r="D50" s="37">
        <f t="shared" si="22"/>
        <v>8625.9305033355686</v>
      </c>
      <c r="E50" s="42">
        <f t="shared" si="23"/>
        <v>20.565176103554215</v>
      </c>
      <c r="F50" s="39">
        <f t="shared" si="24"/>
        <v>2804.8270838482504</v>
      </c>
      <c r="G50" s="40">
        <f t="shared" si="25"/>
        <v>6.6870192029778925</v>
      </c>
      <c r="H50" s="37">
        <f t="shared" si="26"/>
        <v>149.53919525641996</v>
      </c>
      <c r="I50" s="42">
        <f t="shared" si="27"/>
        <v>0.35651804563494521</v>
      </c>
      <c r="J50" s="39">
        <f t="shared" si="28"/>
        <v>41944.355156019185</v>
      </c>
      <c r="K50" s="46">
        <f t="shared" si="29"/>
        <v>100.00000000000003</v>
      </c>
    </row>
    <row r="51" spans="1:11" x14ac:dyDescent="0.2">
      <c r="A51" s="5" t="s">
        <v>5</v>
      </c>
      <c r="B51" s="37">
        <f t="shared" si="20"/>
        <v>36267.923989260518</v>
      </c>
      <c r="C51" s="40">
        <f t="shared" si="21"/>
        <v>43.344871610431355</v>
      </c>
      <c r="D51" s="37">
        <f t="shared" si="22"/>
        <v>42373.079877131946</v>
      </c>
      <c r="E51" s="42">
        <f t="shared" si="23"/>
        <v>50.641324481563878</v>
      </c>
      <c r="F51" s="39">
        <f t="shared" si="24"/>
        <v>3735.8127572690501</v>
      </c>
      <c r="G51" s="40">
        <f t="shared" si="25"/>
        <v>4.4647806246750701</v>
      </c>
      <c r="H51" s="37">
        <f t="shared" si="26"/>
        <v>1296.1131642590235</v>
      </c>
      <c r="I51" s="42">
        <f t="shared" si="27"/>
        <v>1.5490232833297271</v>
      </c>
      <c r="J51" s="39">
        <f t="shared" si="28"/>
        <v>83672.929787920511</v>
      </c>
      <c r="K51" s="46">
        <f t="shared" si="29"/>
        <v>100.00000000000003</v>
      </c>
    </row>
    <row r="52" spans="1:11" x14ac:dyDescent="0.2">
      <c r="A52" s="5" t="s">
        <v>25</v>
      </c>
      <c r="B52" s="37">
        <f t="shared" si="20"/>
        <v>1570.0948559320154</v>
      </c>
      <c r="C52" s="40">
        <f t="shared" si="21"/>
        <v>44.14871686636252</v>
      </c>
      <c r="D52" s="37">
        <f t="shared" si="22"/>
        <v>1259.6773067968902</v>
      </c>
      <c r="E52" s="42">
        <f t="shared" si="23"/>
        <v>35.420240089727429</v>
      </c>
      <c r="F52" s="39">
        <f t="shared" si="24"/>
        <v>668.10183024551543</v>
      </c>
      <c r="G52" s="40">
        <f t="shared" si="25"/>
        <v>18.786023296598213</v>
      </c>
      <c r="H52" s="37">
        <f t="shared" si="26"/>
        <v>58.503105559763249</v>
      </c>
      <c r="I52" s="42">
        <f t="shared" si="27"/>
        <v>1.6450197473118415</v>
      </c>
      <c r="J52" s="39">
        <f t="shared" si="28"/>
        <v>3556.3770985341844</v>
      </c>
      <c r="K52" s="46">
        <f t="shared" si="29"/>
        <v>100</v>
      </c>
    </row>
    <row r="53" spans="1:11" x14ac:dyDescent="0.2">
      <c r="A53" s="5" t="s">
        <v>6</v>
      </c>
      <c r="B53" s="37">
        <f t="shared" si="20"/>
        <v>12422.787717264073</v>
      </c>
      <c r="C53" s="40">
        <f t="shared" si="21"/>
        <v>74.910928192229164</v>
      </c>
      <c r="D53" s="37">
        <f t="shared" si="22"/>
        <v>2832.1316629095104</v>
      </c>
      <c r="E53" s="42">
        <f t="shared" si="23"/>
        <v>17.078100057712113</v>
      </c>
      <c r="F53" s="39">
        <f t="shared" si="24"/>
        <v>1230.8187975745618</v>
      </c>
      <c r="G53" s="40">
        <f t="shared" si="25"/>
        <v>7.421987774500896</v>
      </c>
      <c r="H53" s="37">
        <f t="shared" si="26"/>
        <v>97.673638196677118</v>
      </c>
      <c r="I53" s="42">
        <f t="shared" si="27"/>
        <v>0.58898397555782012</v>
      </c>
      <c r="J53" s="39">
        <f t="shared" si="28"/>
        <v>16583.411815944823</v>
      </c>
      <c r="K53" s="46">
        <f t="shared" si="29"/>
        <v>99.999999999999986</v>
      </c>
    </row>
    <row r="54" spans="1:11" x14ac:dyDescent="0.2">
      <c r="A54" s="5" t="s">
        <v>7</v>
      </c>
      <c r="B54" s="37">
        <f t="shared" si="20"/>
        <v>23988.69931884823</v>
      </c>
      <c r="C54" s="40">
        <f t="shared" si="21"/>
        <v>79.422523011524348</v>
      </c>
      <c r="D54" s="37">
        <f t="shared" si="22"/>
        <v>4348.147945382666</v>
      </c>
      <c r="E54" s="42">
        <f t="shared" si="23"/>
        <v>14.395981860439107</v>
      </c>
      <c r="F54" s="39">
        <f t="shared" si="24"/>
        <v>1637.2617619648017</v>
      </c>
      <c r="G54" s="40">
        <f t="shared" si="25"/>
        <v>5.4206965637093898</v>
      </c>
      <c r="H54" s="37">
        <f t="shared" si="26"/>
        <v>229.79083652639633</v>
      </c>
      <c r="I54" s="42">
        <f t="shared" si="27"/>
        <v>0.76079856432713866</v>
      </c>
      <c r="J54" s="39">
        <f t="shared" si="28"/>
        <v>30203.899862722097</v>
      </c>
      <c r="K54" s="46">
        <f t="shared" si="29"/>
        <v>99.999999999999972</v>
      </c>
    </row>
    <row r="55" spans="1:11" x14ac:dyDescent="0.2">
      <c r="A55" s="5" t="s">
        <v>8</v>
      </c>
      <c r="B55" s="37">
        <f t="shared" si="20"/>
        <v>19605.351793224116</v>
      </c>
      <c r="C55" s="40">
        <f>B55/J55*100</f>
        <v>66.740598138794212</v>
      </c>
      <c r="D55" s="37">
        <f t="shared" si="22"/>
        <v>8254.9746300192855</v>
      </c>
      <c r="E55" s="42">
        <f>D55/J55*100</f>
        <v>28.101609715489616</v>
      </c>
      <c r="F55" s="39">
        <f t="shared" si="24"/>
        <v>1342.7388673582002</v>
      </c>
      <c r="G55" s="40">
        <f>F55/J55*100</f>
        <v>4.5709557317234983</v>
      </c>
      <c r="H55" s="37">
        <f t="shared" si="26"/>
        <v>172.3858440326525</v>
      </c>
      <c r="I55" s="42">
        <f>H55/J55*100</f>
        <v>0.58683641399265551</v>
      </c>
      <c r="J55" s="39">
        <f t="shared" si="28"/>
        <v>29375.451134634259</v>
      </c>
      <c r="K55" s="46">
        <f>C55+E55+G55+I55</f>
        <v>99.999999999999986</v>
      </c>
    </row>
    <row r="56" spans="1:11" x14ac:dyDescent="0.2">
      <c r="A56" s="5"/>
      <c r="B56" s="37"/>
      <c r="C56" s="40"/>
      <c r="D56" s="37"/>
      <c r="E56" s="42"/>
      <c r="F56" s="39"/>
      <c r="G56" s="40"/>
      <c r="H56" s="37"/>
      <c r="I56" s="42"/>
      <c r="J56" s="39"/>
      <c r="K56" s="46"/>
    </row>
    <row r="57" spans="1:11" x14ac:dyDescent="0.2">
      <c r="A57" s="12" t="s">
        <v>1</v>
      </c>
      <c r="B57" s="38">
        <f>B17+F17</f>
        <v>137366.78287118641</v>
      </c>
      <c r="C57" s="41">
        <f>B57/J57*100</f>
        <v>61.963497245275668</v>
      </c>
      <c r="D57" s="38">
        <f>D17+H17</f>
        <v>69640.394338637721</v>
      </c>
      <c r="E57" s="43">
        <f>D57/J57*100</f>
        <v>31.413434110985673</v>
      </c>
      <c r="F57" s="44">
        <f>J17+N17</f>
        <v>12611.015669853401</v>
      </c>
      <c r="G57" s="41">
        <f>F57/J57*100</f>
        <v>5.6885851032258401</v>
      </c>
      <c r="H57" s="38">
        <f>L17+P17</f>
        <v>2071.6551407386996</v>
      </c>
      <c r="I57" s="43">
        <f>H57/J57*100</f>
        <v>0.934483540512831</v>
      </c>
      <c r="J57" s="44">
        <f>R17</f>
        <v>221689.84802041622</v>
      </c>
      <c r="K57" s="47">
        <f>(J57/$J$57)*100</f>
        <v>100</v>
      </c>
    </row>
    <row r="59" spans="1:11" x14ac:dyDescent="0.2">
      <c r="A59" s="35" t="s">
        <v>24</v>
      </c>
    </row>
    <row r="60" spans="1:11" x14ac:dyDescent="0.2">
      <c r="A60" s="3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rowBreaks count="2" manualBreakCount="2">
    <brk id="20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2025-10-06T15:54:16Z</cp:lastPrinted>
  <dcterms:created xsi:type="dcterms:W3CDTF">2001-07-11T05:31:53Z</dcterms:created>
  <dcterms:modified xsi:type="dcterms:W3CDTF">2025-10-06T15:57:31Z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2024-08-12T13:07:18Z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9ddf1440-0cdc-4eed-b5cd-fe2567e8b349</vt:lpwstr>
  </property>
  <property fmtid="{D5CDD505-2E9C-101B-9397-08002B2CF9AE}" pid="8" name="MSIP_Label_1e6039e1-a83a-4485-9581-62128b86c05c_ContentBits">
    <vt:lpwstr>3</vt:lpwstr>
  </property>
</Properties>
</file>