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usiness Intelligence\Passenger Surveys\2019Survey\Report2019\Final\Working\"/>
    </mc:Choice>
  </mc:AlternateContent>
  <xr:revisionPtr revIDLastSave="0" documentId="10_ncr:100000_{E51A6832-A557-4805-8059-6D7393C32504}" xr6:coauthVersionLast="31" xr6:coauthVersionMax="31" xr10:uidLastSave="{00000000-0000-0000-0000-000000000000}"/>
  <bookViews>
    <workbookView xWindow="32760" yWindow="32760" windowWidth="15330" windowHeight="4545" xr2:uid="{00000000-000D-0000-FFFF-FFFF00000000}"/>
  </bookViews>
  <sheets>
    <sheet name="Scheduled" sheetId="1" r:id="rId1"/>
    <sheet name="Charter" sheetId="2" r:id="rId2"/>
    <sheet name="ALL" sheetId="4" r:id="rId3"/>
  </sheets>
  <calcPr calcId="179017"/>
</workbook>
</file>

<file path=xl/calcChain.xml><?xml version="1.0" encoding="utf-8"?>
<calcChain xmlns="http://schemas.openxmlformats.org/spreadsheetml/2006/main">
  <c r="D55" i="4" l="1"/>
  <c r="L18" i="4" l="1"/>
  <c r="L16" i="4"/>
  <c r="L15" i="4"/>
  <c r="L14" i="4"/>
  <c r="L13" i="4"/>
  <c r="L12" i="4"/>
  <c r="L11" i="4"/>
  <c r="L10" i="4"/>
  <c r="L9" i="4"/>
  <c r="L8" i="4"/>
  <c r="L7" i="4"/>
  <c r="L20" i="4" s="1"/>
  <c r="L20" i="2"/>
  <c r="M18" i="2"/>
  <c r="M16" i="2"/>
  <c r="M15" i="2"/>
  <c r="M14" i="2"/>
  <c r="M13" i="2"/>
  <c r="M12" i="2"/>
  <c r="M11" i="2"/>
  <c r="M10" i="2"/>
  <c r="M9" i="2"/>
  <c r="M8" i="2"/>
  <c r="M7" i="2"/>
  <c r="M16" i="4" l="1"/>
  <c r="M14" i="4"/>
  <c r="M12" i="4"/>
  <c r="M10" i="4"/>
  <c r="M8" i="4"/>
  <c r="M11" i="4"/>
  <c r="M15" i="4"/>
  <c r="M9" i="4"/>
  <c r="M13" i="4"/>
  <c r="M18" i="4"/>
  <c r="M7" i="4"/>
  <c r="L20" i="1"/>
  <c r="M18" i="1"/>
  <c r="M16" i="1"/>
  <c r="M15" i="1"/>
  <c r="M14" i="1"/>
  <c r="M13" i="1"/>
  <c r="M12" i="1"/>
  <c r="M11" i="1"/>
  <c r="M10" i="1"/>
  <c r="M9" i="1"/>
  <c r="M8" i="1"/>
  <c r="M7" i="1"/>
  <c r="B56" i="4"/>
  <c r="B55" i="4"/>
  <c r="B58" i="4"/>
  <c r="C56" i="4" s="1"/>
  <c r="C55" i="4"/>
  <c r="D58" i="2"/>
  <c r="E56" i="2" s="1"/>
  <c r="B58" i="2"/>
  <c r="C56" i="2" s="1"/>
  <c r="C55" i="2"/>
  <c r="E55" i="2"/>
  <c r="D58" i="1"/>
  <c r="E56" i="1"/>
  <c r="B58" i="1"/>
  <c r="C55" i="1"/>
  <c r="C56" i="1"/>
  <c r="D56" i="4" s="1"/>
  <c r="J8" i="4"/>
  <c r="J9" i="4"/>
  <c r="J10" i="4"/>
  <c r="J11" i="4"/>
  <c r="J12" i="4"/>
  <c r="J13" i="4"/>
  <c r="J14" i="4"/>
  <c r="J15" i="4"/>
  <c r="J16" i="4"/>
  <c r="J18" i="4"/>
  <c r="J7" i="4"/>
  <c r="H8" i="4"/>
  <c r="H9" i="4"/>
  <c r="H10" i="4"/>
  <c r="H11" i="4"/>
  <c r="H12" i="4"/>
  <c r="H13" i="4"/>
  <c r="H14" i="4"/>
  <c r="H15" i="4"/>
  <c r="H16" i="4"/>
  <c r="H18" i="4"/>
  <c r="H7" i="4"/>
  <c r="F8" i="4"/>
  <c r="F9" i="4"/>
  <c r="F10" i="4"/>
  <c r="F11" i="4"/>
  <c r="F12" i="4"/>
  <c r="F13" i="4"/>
  <c r="F14" i="4"/>
  <c r="F15" i="4"/>
  <c r="F16" i="4"/>
  <c r="F18" i="4"/>
  <c r="F7" i="4"/>
  <c r="D8" i="4"/>
  <c r="D9" i="4"/>
  <c r="D10" i="4"/>
  <c r="D11" i="4"/>
  <c r="D12" i="4"/>
  <c r="D13" i="4"/>
  <c r="D14" i="4"/>
  <c r="D15" i="4"/>
  <c r="D16" i="4"/>
  <c r="D18" i="4"/>
  <c r="D7" i="4"/>
  <c r="B8" i="4"/>
  <c r="B9" i="4"/>
  <c r="B10" i="4"/>
  <c r="B11" i="4"/>
  <c r="B12" i="4"/>
  <c r="B13" i="4"/>
  <c r="B14" i="4"/>
  <c r="B15" i="4"/>
  <c r="B16" i="4"/>
  <c r="B18" i="4"/>
  <c r="B7" i="4"/>
  <c r="J42" i="4"/>
  <c r="J41" i="4"/>
  <c r="J40" i="4"/>
  <c r="J39" i="4"/>
  <c r="J38" i="4"/>
  <c r="J37" i="4"/>
  <c r="J36" i="4"/>
  <c r="J35" i="4"/>
  <c r="J34" i="4"/>
  <c r="J33" i="4"/>
  <c r="J32" i="4"/>
  <c r="J31" i="4"/>
  <c r="H42" i="4"/>
  <c r="H41" i="4"/>
  <c r="H40" i="4"/>
  <c r="H39" i="4"/>
  <c r="H38" i="4"/>
  <c r="H37" i="4"/>
  <c r="H36" i="4"/>
  <c r="H35" i="4"/>
  <c r="H34" i="4"/>
  <c r="H33" i="4"/>
  <c r="H32" i="4"/>
  <c r="H31" i="4"/>
  <c r="J44" i="2"/>
  <c r="K42" i="2" s="1"/>
  <c r="H44" i="2"/>
  <c r="I36" i="2" s="1"/>
  <c r="J44" i="1"/>
  <c r="K32" i="1" s="1"/>
  <c r="H44" i="1"/>
  <c r="I39" i="1" s="1"/>
  <c r="F42" i="4"/>
  <c r="F41" i="4"/>
  <c r="F40" i="4"/>
  <c r="F39" i="4"/>
  <c r="F38" i="4"/>
  <c r="F37" i="4"/>
  <c r="F36" i="4"/>
  <c r="F35" i="4"/>
  <c r="F34" i="4"/>
  <c r="F33" i="4"/>
  <c r="F32" i="4"/>
  <c r="F31" i="4"/>
  <c r="D42" i="4"/>
  <c r="D41" i="4"/>
  <c r="D40" i="4"/>
  <c r="D39" i="4"/>
  <c r="D38" i="4"/>
  <c r="D37" i="4"/>
  <c r="D36" i="4"/>
  <c r="D35" i="4"/>
  <c r="D34" i="4"/>
  <c r="D33" i="4"/>
  <c r="D32" i="4"/>
  <c r="D31" i="4"/>
  <c r="B42" i="4"/>
  <c r="B41" i="4"/>
  <c r="B40" i="4"/>
  <c r="B39" i="4"/>
  <c r="B38" i="4"/>
  <c r="B37" i="4"/>
  <c r="B36" i="4"/>
  <c r="B35" i="4"/>
  <c r="B34" i="4"/>
  <c r="B33" i="4"/>
  <c r="B32" i="4"/>
  <c r="B31" i="4"/>
  <c r="F44" i="2"/>
  <c r="G32" i="2" s="1"/>
  <c r="D44" i="2"/>
  <c r="E35" i="2" s="1"/>
  <c r="E40" i="2"/>
  <c r="B44" i="2"/>
  <c r="C34" i="2" s="1"/>
  <c r="J20" i="2"/>
  <c r="H20" i="2"/>
  <c r="I10" i="2" s="1"/>
  <c r="F20" i="2"/>
  <c r="D20" i="2"/>
  <c r="E13" i="2" s="1"/>
  <c r="B20" i="2"/>
  <c r="C12" i="2" s="1"/>
  <c r="F44" i="1"/>
  <c r="G35" i="1" s="1"/>
  <c r="B44" i="1"/>
  <c r="C36" i="1" s="1"/>
  <c r="C42" i="1"/>
  <c r="C32" i="1"/>
  <c r="D44" i="1"/>
  <c r="E33" i="1" s="1"/>
  <c r="F20" i="1"/>
  <c r="G12" i="1" s="1"/>
  <c r="G15" i="1"/>
  <c r="B20" i="1"/>
  <c r="C11" i="1"/>
  <c r="D20" i="1"/>
  <c r="E11" i="1" s="1"/>
  <c r="E8" i="1"/>
  <c r="H20" i="1"/>
  <c r="I16" i="1" s="1"/>
  <c r="J20" i="1"/>
  <c r="K9" i="1" s="1"/>
  <c r="C11" i="2"/>
  <c r="G9" i="1"/>
  <c r="G13" i="1"/>
  <c r="E16" i="1"/>
  <c r="K33" i="2"/>
  <c r="E39" i="1"/>
  <c r="K18" i="1"/>
  <c r="C9" i="1"/>
  <c r="K11" i="1"/>
  <c r="C38" i="1"/>
  <c r="K8" i="1"/>
  <c r="E55" i="1"/>
  <c r="K34" i="2"/>
  <c r="K37" i="1"/>
  <c r="K42" i="1"/>
  <c r="I31" i="1"/>
  <c r="E31" i="1"/>
  <c r="E37" i="1"/>
  <c r="E34" i="1"/>
  <c r="E36" i="1"/>
  <c r="E40" i="1"/>
  <c r="E42" i="1"/>
  <c r="E35" i="1"/>
  <c r="E38" i="1"/>
  <c r="C33" i="1"/>
  <c r="C37" i="1"/>
  <c r="C12" i="1"/>
  <c r="E34" i="2"/>
  <c r="G42" i="2"/>
  <c r="G36" i="2"/>
  <c r="E33" i="2"/>
  <c r="E37" i="2"/>
  <c r="E16" i="2"/>
  <c r="E15" i="2"/>
  <c r="E9" i="2"/>
  <c r="E14" i="2"/>
  <c r="K33" i="1"/>
  <c r="K34" i="1"/>
  <c r="G42" i="1"/>
  <c r="G36" i="1"/>
  <c r="I12" i="1"/>
  <c r="I7" i="1"/>
  <c r="G10" i="1"/>
  <c r="E15" i="1"/>
  <c r="E9" i="1"/>
  <c r="C15" i="1"/>
  <c r="C13" i="1"/>
  <c r="C18" i="1"/>
  <c r="C14" i="1"/>
  <c r="C10" i="1"/>
  <c r="C7" i="1"/>
  <c r="C8" i="1"/>
  <c r="C16" i="1"/>
  <c r="K35" i="2" l="1"/>
  <c r="K31" i="2"/>
  <c r="K32" i="2"/>
  <c r="K36" i="2"/>
  <c r="K38" i="2"/>
  <c r="K37" i="2"/>
  <c r="K39" i="2"/>
  <c r="K40" i="2"/>
  <c r="I42" i="2"/>
  <c r="G39" i="2"/>
  <c r="G38" i="2"/>
  <c r="G37" i="2"/>
  <c r="G31" i="2"/>
  <c r="G40" i="2"/>
  <c r="G33" i="2"/>
  <c r="G35" i="2"/>
  <c r="G34" i="2"/>
  <c r="C38" i="2"/>
  <c r="C39" i="2"/>
  <c r="B44" i="4"/>
  <c r="C39" i="4" s="1"/>
  <c r="C37" i="2"/>
  <c r="C40" i="2"/>
  <c r="I11" i="2"/>
  <c r="I15" i="2"/>
  <c r="I13" i="2"/>
  <c r="I7" i="2"/>
  <c r="I14" i="2"/>
  <c r="I18" i="2"/>
  <c r="I12" i="2"/>
  <c r="E7" i="2"/>
  <c r="E10" i="2"/>
  <c r="E12" i="2"/>
  <c r="E18" i="2"/>
  <c r="E11" i="2"/>
  <c r="E8" i="2"/>
  <c r="C18" i="2"/>
  <c r="C13" i="2"/>
  <c r="C15" i="2"/>
  <c r="C8" i="2"/>
  <c r="K39" i="1"/>
  <c r="J44" i="4"/>
  <c r="K42" i="4" s="1"/>
  <c r="I37" i="1"/>
  <c r="I38" i="1"/>
  <c r="I33" i="1"/>
  <c r="I40" i="1"/>
  <c r="F44" i="4"/>
  <c r="G42" i="4" s="1"/>
  <c r="D44" i="4"/>
  <c r="E37" i="4" s="1"/>
  <c r="K13" i="1"/>
  <c r="K14" i="1"/>
  <c r="K15" i="1"/>
  <c r="K10" i="1"/>
  <c r="K12" i="1"/>
  <c r="J20" i="4"/>
  <c r="K15" i="4" s="1"/>
  <c r="I11" i="1"/>
  <c r="I8" i="1"/>
  <c r="I18" i="1"/>
  <c r="I15" i="1"/>
  <c r="I13" i="1"/>
  <c r="I14" i="1"/>
  <c r="I10" i="1"/>
  <c r="I9" i="1"/>
  <c r="G18" i="1"/>
  <c r="G8" i="1"/>
  <c r="G16" i="1"/>
  <c r="G11" i="1"/>
  <c r="B20" i="4"/>
  <c r="C15" i="4" s="1"/>
  <c r="D58" i="4"/>
  <c r="E56" i="4" s="1"/>
  <c r="I8" i="2"/>
  <c r="I9" i="2"/>
  <c r="H20" i="4"/>
  <c r="I11" i="4" s="1"/>
  <c r="I16" i="2"/>
  <c r="D20" i="4"/>
  <c r="E9" i="4" s="1"/>
  <c r="C7" i="2"/>
  <c r="C9" i="2"/>
  <c r="C12" i="4"/>
  <c r="C10" i="2"/>
  <c r="C16" i="2"/>
  <c r="C14" i="2"/>
  <c r="E36" i="2"/>
  <c r="E39" i="2"/>
  <c r="E32" i="2"/>
  <c r="E31" i="2"/>
  <c r="E42" i="2"/>
  <c r="E38" i="2"/>
  <c r="I33" i="2"/>
  <c r="I32" i="2"/>
  <c r="I40" i="2"/>
  <c r="I37" i="2"/>
  <c r="H44" i="4"/>
  <c r="I31" i="4" s="1"/>
  <c r="I35" i="2"/>
  <c r="I31" i="2"/>
  <c r="I34" i="2"/>
  <c r="I38" i="2"/>
  <c r="I39" i="2"/>
  <c r="C42" i="2"/>
  <c r="C31" i="2"/>
  <c r="C34" i="4"/>
  <c r="C33" i="2"/>
  <c r="C36" i="2"/>
  <c r="C32" i="2"/>
  <c r="C35" i="2"/>
  <c r="K40" i="1"/>
  <c r="K34" i="4"/>
  <c r="K37" i="4"/>
  <c r="K36" i="4"/>
  <c r="K40" i="4"/>
  <c r="K31" i="4"/>
  <c r="K39" i="4"/>
  <c r="K32" i="4"/>
  <c r="K35" i="1"/>
  <c r="K38" i="1"/>
  <c r="K36" i="1"/>
  <c r="K31" i="1"/>
  <c r="I34" i="1"/>
  <c r="I42" i="1"/>
  <c r="I35" i="1"/>
  <c r="I32" i="1"/>
  <c r="I36" i="4"/>
  <c r="I36" i="1"/>
  <c r="G37" i="4"/>
  <c r="G33" i="4"/>
  <c r="G38" i="4"/>
  <c r="G34" i="4"/>
  <c r="G32" i="4"/>
  <c r="G39" i="4"/>
  <c r="G36" i="4"/>
  <c r="G40" i="4"/>
  <c r="G32" i="1"/>
  <c r="G34" i="1"/>
  <c r="G39" i="1"/>
  <c r="G40" i="1"/>
  <c r="G33" i="1"/>
  <c r="G37" i="1"/>
  <c r="G31" i="1"/>
  <c r="G38" i="1"/>
  <c r="E39" i="4"/>
  <c r="E33" i="4"/>
  <c r="E31" i="4"/>
  <c r="E32" i="4"/>
  <c r="E40" i="4"/>
  <c r="E38" i="4"/>
  <c r="E32" i="1"/>
  <c r="C31" i="4"/>
  <c r="C35" i="4"/>
  <c r="C33" i="4"/>
  <c r="C38" i="4"/>
  <c r="C34" i="1"/>
  <c r="C39" i="1"/>
  <c r="C36" i="4"/>
  <c r="C37" i="4"/>
  <c r="C31" i="1"/>
  <c r="C35" i="1"/>
  <c r="C40" i="1"/>
  <c r="K7" i="1"/>
  <c r="K16" i="1"/>
  <c r="I18" i="4"/>
  <c r="I14" i="4"/>
  <c r="F20" i="4"/>
  <c r="G8" i="4" s="1"/>
  <c r="G10" i="4"/>
  <c r="G7" i="1"/>
  <c r="G14" i="1"/>
  <c r="E12" i="4"/>
  <c r="E13" i="4"/>
  <c r="E18" i="4"/>
  <c r="E8" i="4"/>
  <c r="E16" i="4"/>
  <c r="E15" i="4"/>
  <c r="E11" i="4"/>
  <c r="E14" i="4"/>
  <c r="E18" i="1"/>
  <c r="E14" i="1"/>
  <c r="E10" i="1"/>
  <c r="E13" i="1"/>
  <c r="E12" i="1"/>
  <c r="E7" i="1"/>
  <c r="C13" i="4"/>
  <c r="E55" i="4" l="1"/>
  <c r="K18" i="4"/>
  <c r="K12" i="4"/>
  <c r="K9" i="4"/>
  <c r="K38" i="4"/>
  <c r="K35" i="4"/>
  <c r="K33" i="4"/>
  <c r="G31" i="4"/>
  <c r="G35" i="4"/>
  <c r="E36" i="4"/>
  <c r="E35" i="4"/>
  <c r="E42" i="4"/>
  <c r="E34" i="4"/>
  <c r="C40" i="4"/>
  <c r="C42" i="4"/>
  <c r="C32" i="4"/>
  <c r="K13" i="4"/>
  <c r="K10" i="4"/>
  <c r="K11" i="4"/>
  <c r="K8" i="4"/>
  <c r="K14" i="4"/>
  <c r="K16" i="4"/>
  <c r="K7" i="4"/>
  <c r="E10" i="4"/>
  <c r="E7" i="4"/>
  <c r="C18" i="4"/>
  <c r="C16" i="4"/>
  <c r="C10" i="4"/>
  <c r="C8" i="4"/>
  <c r="C7" i="4"/>
  <c r="C14" i="4"/>
  <c r="C9" i="4"/>
  <c r="C11" i="4"/>
  <c r="I7" i="4"/>
  <c r="I12" i="4"/>
  <c r="I15" i="4"/>
  <c r="G18" i="4"/>
  <c r="I8" i="4"/>
  <c r="I9" i="4"/>
  <c r="I13" i="4"/>
  <c r="I16" i="4"/>
  <c r="I10" i="4"/>
  <c r="I34" i="4"/>
  <c r="I42" i="4"/>
  <c r="I39" i="4"/>
  <c r="I40" i="4"/>
  <c r="I38" i="4"/>
  <c r="I32" i="4"/>
  <c r="I35" i="4"/>
  <c r="I33" i="4"/>
  <c r="I37" i="4"/>
  <c r="G9" i="4"/>
  <c r="G11" i="4"/>
  <c r="G12" i="4"/>
  <c r="G7" i="4"/>
  <c r="G15" i="4"/>
  <c r="G16" i="4"/>
  <c r="G13" i="4"/>
  <c r="G14" i="4"/>
</calcChain>
</file>

<file path=xl/sharedStrings.xml><?xml version="1.0" encoding="utf-8"?>
<sst xmlns="http://schemas.openxmlformats.org/spreadsheetml/2006/main" count="243" uniqueCount="43">
  <si>
    <t>Gatwick</t>
  </si>
  <si>
    <t>Heathrow</t>
  </si>
  <si>
    <t>Luton</t>
  </si>
  <si>
    <t>Stansted</t>
  </si>
  <si>
    <t>East Midlands</t>
  </si>
  <si>
    <t>North West</t>
  </si>
  <si>
    <t>Scotland</t>
  </si>
  <si>
    <t>South East</t>
  </si>
  <si>
    <t>South West</t>
  </si>
  <si>
    <t>Wales</t>
  </si>
  <si>
    <t>West Midlands</t>
  </si>
  <si>
    <t>Total</t>
  </si>
  <si>
    <t xml:space="preserve">000's </t>
  </si>
  <si>
    <t>%</t>
  </si>
  <si>
    <t>Region</t>
  </si>
  <si>
    <t>Manchester</t>
  </si>
  <si>
    <t>East of England</t>
  </si>
  <si>
    <t>North East</t>
  </si>
  <si>
    <t>Table 4.1a</t>
  </si>
  <si>
    <t>Table 4.1b</t>
  </si>
  <si>
    <t>Birmingham</t>
  </si>
  <si>
    <t>Table 4.2a</t>
  </si>
  <si>
    <t>Table 4.2b</t>
  </si>
  <si>
    <t>Table 4.3a</t>
  </si>
  <si>
    <t>Table 4.3b</t>
  </si>
  <si>
    <t>Yorkshire and the Humber</t>
  </si>
  <si>
    <r>
      <t>Note: Excludes</t>
    </r>
    <r>
      <rPr>
        <sz val="8"/>
        <rFont val="Arial"/>
        <family val="2"/>
      </rPr>
      <t xml:space="preserve"> interviews where passengers may not have answered all relevant core questions</t>
    </r>
  </si>
  <si>
    <t>London City</t>
  </si>
  <si>
    <t>Northern Ireland &amp; Eire</t>
  </si>
  <si>
    <t>Table 4.3c</t>
  </si>
  <si>
    <t>Table 4.1c</t>
  </si>
  <si>
    <t>Origin/destination of terminating scheduled passengers at the 2019 survey airports.</t>
  </si>
  <si>
    <t>Origin/destination of terminating charter passengers at the 2019 survey airports.</t>
  </si>
  <si>
    <t>Origin/destination of terminating passengers at the 2019 survey airports.</t>
  </si>
  <si>
    <t>Bristol</t>
  </si>
  <si>
    <t>Cardiff</t>
  </si>
  <si>
    <t>Belfast City</t>
  </si>
  <si>
    <t>Belfast International</t>
  </si>
  <si>
    <t>Southern Ireland</t>
  </si>
  <si>
    <t>Northern Ireland</t>
  </si>
  <si>
    <t>Table 4.2c</t>
  </si>
  <si>
    <t>Southend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</si>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</sst>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,000"/>
    <numFmt numFmtId="165" formatCode="#,##0\ \ \ "/>
    <numFmt numFmtId="166" formatCode="0.0\ \ \ \ \ \ "/>
  </numFmts>
  <fonts count="4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8" xfId="0" applyBorder="1"/>
    <xf numFmtId="1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3" fillId="0" borderId="0" xfId="0" applyFont="1"/>
    <xf numFmtId="0" fontId="0" fillId="0" borderId="11" xfId="0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165" fontId="0" fillId="0" borderId="2" xfId="0" applyNumberFormat="1" applyBorder="1" applyAlignment="1"/>
    <xf numFmtId="166" fontId="0" fillId="0" borderId="8" xfId="0" applyNumberFormat="1" applyBorder="1" applyAlignment="1"/>
    <xf numFmtId="165" fontId="0" fillId="0" borderId="5" xfId="0" applyNumberFormat="1" applyBorder="1" applyAlignment="1"/>
    <xf numFmtId="165" fontId="0" fillId="0" borderId="10" xfId="0" applyNumberFormat="1" applyBorder="1" applyAlignment="1"/>
    <xf numFmtId="166" fontId="0" fillId="0" borderId="12" xfId="0" applyNumberFormat="1" applyBorder="1" applyAlignment="1"/>
    <xf numFmtId="0" fontId="3" fillId="0" borderId="0" xfId="0" applyFont="1" applyBorder="1"/>
    <xf numFmtId="0" fontId="0" fillId="0" borderId="1" xfId="0" applyBorder="1" applyAlignment="1">
      <alignment horizontal="centerContinuous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66" fontId="0" fillId="0" borderId="2" xfId="0" applyNumberFormat="1" applyBorder="1" applyAlignment="1"/>
    <xf numFmtId="166" fontId="0" fillId="0" borderId="10" xfId="0" applyNumberFormat="1" applyBorder="1" applyAlignment="1"/>
    <xf numFmtId="3" fontId="0" fillId="0" borderId="0" xfId="0" applyNumberFormat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166" fontId="0" fillId="0" borderId="8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tabSelected="1" zoomScaleNormal="100" workbookViewId="0">
      <selection activeCell="G56" sqref="G56"/>
    </sheetView>
  </sheetViews>
  <sheetFormatPr defaultRowHeight="11.25" x14ac:dyDescent="0.2"/>
  <cols>
    <col min="1" max="1" width="22.33203125" style="6" customWidth="1"/>
    <col min="2" max="8" width="10.1640625" style="5" customWidth="1"/>
    <col min="9" max="13" width="10.1640625" style="6" customWidth="1"/>
    <col min="14" max="16384" width="9.33203125" style="6"/>
  </cols>
  <sheetData>
    <row r="1" spans="1:13" x14ac:dyDescent="0.2">
      <c r="A1" s="4" t="s">
        <v>18</v>
      </c>
    </row>
    <row r="2" spans="1:13" s="7" customFormat="1" x14ac:dyDescent="0.2">
      <c r="A2" s="7" t="s">
        <v>31</v>
      </c>
      <c r="B2" s="8"/>
      <c r="C2" s="8"/>
      <c r="D2" s="8"/>
      <c r="E2" s="8"/>
      <c r="F2" s="8"/>
      <c r="G2" s="8"/>
      <c r="H2" s="8"/>
    </row>
    <row r="4" spans="1:13" x14ac:dyDescent="0.2">
      <c r="A4" s="1" t="s">
        <v>14</v>
      </c>
      <c r="B4" s="9" t="s">
        <v>0</v>
      </c>
      <c r="C4" s="12"/>
      <c r="D4" s="9" t="s">
        <v>1</v>
      </c>
      <c r="E4" s="12"/>
      <c r="F4" s="9" t="s">
        <v>27</v>
      </c>
      <c r="G4" s="12"/>
      <c r="H4" s="9" t="s">
        <v>2</v>
      </c>
      <c r="I4" s="12"/>
      <c r="J4" s="9" t="s">
        <v>41</v>
      </c>
      <c r="K4" s="12"/>
      <c r="L4" s="9" t="s">
        <v>3</v>
      </c>
      <c r="M4" s="12"/>
    </row>
    <row r="5" spans="1:13" x14ac:dyDescent="0.2">
      <c r="A5" s="3"/>
      <c r="B5" s="11" t="s">
        <v>12</v>
      </c>
      <c r="C5" s="14" t="s">
        <v>13</v>
      </c>
      <c r="D5" s="11" t="s">
        <v>12</v>
      </c>
      <c r="E5" s="14" t="s">
        <v>13</v>
      </c>
      <c r="F5" s="11" t="s">
        <v>12</v>
      </c>
      <c r="G5" s="14" t="s">
        <v>13</v>
      </c>
      <c r="H5" s="11" t="s">
        <v>12</v>
      </c>
      <c r="I5" s="14" t="s">
        <v>13</v>
      </c>
      <c r="J5" s="11" t="s">
        <v>12</v>
      </c>
      <c r="K5" s="14" t="s">
        <v>13</v>
      </c>
      <c r="L5" s="11" t="s">
        <v>12</v>
      </c>
      <c r="M5" s="14" t="s">
        <v>13</v>
      </c>
    </row>
    <row r="6" spans="1:13" x14ac:dyDescent="0.2">
      <c r="A6" s="1"/>
      <c r="B6" s="10"/>
      <c r="C6" s="13"/>
      <c r="D6" s="10"/>
      <c r="E6" s="13"/>
      <c r="F6" s="18"/>
      <c r="G6" s="16"/>
      <c r="H6" s="10"/>
      <c r="I6" s="16"/>
      <c r="J6" s="18"/>
      <c r="K6" s="16"/>
      <c r="L6" s="18"/>
      <c r="M6" s="16"/>
    </row>
    <row r="7" spans="1:13" x14ac:dyDescent="0.2">
      <c r="A7" s="2" t="s">
        <v>4</v>
      </c>
      <c r="B7" s="34">
        <v>598.73685546658703</v>
      </c>
      <c r="C7" s="24">
        <f t="shared" ref="C7:C16" si="0">B7/B$20*100</f>
        <v>1.5493664117791639</v>
      </c>
      <c r="D7" s="34">
        <v>1508.19245856976</v>
      </c>
      <c r="E7" s="24">
        <f t="shared" ref="E7:E16" si="1">D7/D$20*100</f>
        <v>2.8256025571787333</v>
      </c>
      <c r="F7" s="34">
        <v>28.0777581598213</v>
      </c>
      <c r="G7" s="24">
        <f t="shared" ref="G7:G16" si="2">F7/F$20*100</f>
        <v>0.56473275875711915</v>
      </c>
      <c r="H7" s="34">
        <v>1192.58544208079</v>
      </c>
      <c r="I7" s="24">
        <f t="shared" ref="I7:I16" si="3">H7/H$20*100</f>
        <v>6.9488711661692699</v>
      </c>
      <c r="J7" s="34">
        <v>22.349998521834099</v>
      </c>
      <c r="K7" s="24">
        <f>J7/J$20*100</f>
        <v>1.2156056416887544</v>
      </c>
      <c r="L7" s="34">
        <v>980.007028641685</v>
      </c>
      <c r="M7" s="24">
        <f>L7/L$20*100</f>
        <v>3.7741121825541466</v>
      </c>
    </row>
    <row r="8" spans="1:13" x14ac:dyDescent="0.2">
      <c r="A8" s="2" t="s">
        <v>16</v>
      </c>
      <c r="B8" s="34">
        <v>2561.4535069347698</v>
      </c>
      <c r="C8" s="24">
        <f t="shared" si="0"/>
        <v>6.6283376290340161</v>
      </c>
      <c r="D8" s="34">
        <v>4051.3479064788198</v>
      </c>
      <c r="E8" s="24">
        <f t="shared" si="1"/>
        <v>7.5902110102201981</v>
      </c>
      <c r="F8" s="34">
        <v>351.44465539141902</v>
      </c>
      <c r="G8" s="24">
        <f t="shared" si="2"/>
        <v>7.0686665459513423</v>
      </c>
      <c r="H8" s="34">
        <v>5598.2167814839104</v>
      </c>
      <c r="I8" s="24">
        <f t="shared" si="3"/>
        <v>32.619287308207106</v>
      </c>
      <c r="J8" s="34">
        <v>929.94825100569994</v>
      </c>
      <c r="K8" s="24">
        <f t="shared" ref="K8:K16" si="4">J8/J$20*100</f>
        <v>50.579436920175283</v>
      </c>
      <c r="L8" s="34">
        <v>8026.1623142691697</v>
      </c>
      <c r="M8" s="24">
        <f t="shared" ref="M8:M16" si="5">L8/L$20*100</f>
        <v>30.909611955972643</v>
      </c>
    </row>
    <row r="9" spans="1:13" x14ac:dyDescent="0.2">
      <c r="A9" s="2" t="s">
        <v>17</v>
      </c>
      <c r="B9" s="34">
        <v>144.35746851609301</v>
      </c>
      <c r="C9" s="24">
        <f t="shared" si="0"/>
        <v>0.37355745009885111</v>
      </c>
      <c r="D9" s="34">
        <v>157.96746139956201</v>
      </c>
      <c r="E9" s="24">
        <f t="shared" si="1"/>
        <v>0.29595245642914719</v>
      </c>
      <c r="F9" s="34">
        <v>0</v>
      </c>
      <c r="G9" s="24">
        <f t="shared" si="2"/>
        <v>0</v>
      </c>
      <c r="H9" s="34">
        <v>22.958579634892502</v>
      </c>
      <c r="I9" s="24">
        <f t="shared" si="3"/>
        <v>0.13377340223334536</v>
      </c>
      <c r="J9" s="34">
        <v>2.7131726229405402</v>
      </c>
      <c r="K9" s="24">
        <f t="shared" si="4"/>
        <v>0.14756815057951697</v>
      </c>
      <c r="L9" s="34">
        <v>57.683277454849303</v>
      </c>
      <c r="M9" s="24">
        <f t="shared" si="5"/>
        <v>0.22214448856937272</v>
      </c>
    </row>
    <row r="10" spans="1:13" x14ac:dyDescent="0.2">
      <c r="A10" s="2" t="s">
        <v>5</v>
      </c>
      <c r="B10" s="34">
        <v>253.408995794921</v>
      </c>
      <c r="C10" s="24">
        <f t="shared" si="0"/>
        <v>0.65575282854664452</v>
      </c>
      <c r="D10" s="34">
        <v>504.61460943165201</v>
      </c>
      <c r="E10" s="24">
        <f t="shared" si="1"/>
        <v>0.94539680443168905</v>
      </c>
      <c r="F10" s="34">
        <v>0</v>
      </c>
      <c r="G10" s="24">
        <f>F10/F$20*100</f>
        <v>0</v>
      </c>
      <c r="H10" s="34">
        <v>72.614764471928396</v>
      </c>
      <c r="I10" s="24">
        <f t="shared" si="3"/>
        <v>0.42310649222479202</v>
      </c>
      <c r="J10" s="34">
        <v>5.4009587261487004</v>
      </c>
      <c r="K10" s="24">
        <f t="shared" si="4"/>
        <v>0.29375554059301529</v>
      </c>
      <c r="L10" s="34">
        <v>135.85121355959899</v>
      </c>
      <c r="M10" s="24">
        <f t="shared" si="5"/>
        <v>0.52317759477775128</v>
      </c>
    </row>
    <row r="11" spans="1:13" x14ac:dyDescent="0.2">
      <c r="A11" s="2" t="s">
        <v>6</v>
      </c>
      <c r="B11" s="34">
        <v>190.86517007660399</v>
      </c>
      <c r="C11" s="24">
        <f t="shared" si="0"/>
        <v>0.49390659852525248</v>
      </c>
      <c r="D11" s="34">
        <v>159.10349421009599</v>
      </c>
      <c r="E11" s="24">
        <f t="shared" si="1"/>
        <v>0.29808081690213867</v>
      </c>
      <c r="F11" s="34">
        <v>0</v>
      </c>
      <c r="G11" s="24">
        <f t="shared" si="2"/>
        <v>0</v>
      </c>
      <c r="H11" s="34">
        <v>21.375852628204701</v>
      </c>
      <c r="I11" s="24">
        <f t="shared" si="3"/>
        <v>0.12455128223035339</v>
      </c>
      <c r="J11" s="34">
        <v>2.2094501594896299</v>
      </c>
      <c r="K11" s="24">
        <f t="shared" si="4"/>
        <v>0.12017092870417366</v>
      </c>
      <c r="L11" s="34">
        <v>54.027241742821801</v>
      </c>
      <c r="M11" s="24">
        <f t="shared" si="5"/>
        <v>0.20806470289707929</v>
      </c>
    </row>
    <row r="12" spans="1:13" x14ac:dyDescent="0.2">
      <c r="A12" s="2" t="s">
        <v>7</v>
      </c>
      <c r="B12" s="34">
        <v>31705.126125406801</v>
      </c>
      <c r="C12" s="24">
        <f t="shared" si="0"/>
        <v>82.044151869766921</v>
      </c>
      <c r="D12" s="34">
        <v>40261.363909304899</v>
      </c>
      <c r="E12" s="24">
        <f t="shared" si="1"/>
        <v>75.429771692081104</v>
      </c>
      <c r="F12" s="34">
        <v>4486.5430387865099</v>
      </c>
      <c r="G12" s="24">
        <f t="shared" si="2"/>
        <v>90.23860855109595</v>
      </c>
      <c r="H12" s="34">
        <v>9222.0307807812806</v>
      </c>
      <c r="I12" s="24">
        <f t="shared" si="3"/>
        <v>53.734266346809335</v>
      </c>
      <c r="J12" s="34">
        <v>832.44346450154001</v>
      </c>
      <c r="K12" s="24">
        <f t="shared" si="4"/>
        <v>45.276198602270121</v>
      </c>
      <c r="L12" s="34">
        <v>15217.4207239835</v>
      </c>
      <c r="M12" s="24">
        <f t="shared" si="5"/>
        <v>58.603919423966424</v>
      </c>
    </row>
    <row r="13" spans="1:13" x14ac:dyDescent="0.2">
      <c r="A13" s="2" t="s">
        <v>8</v>
      </c>
      <c r="B13" s="34">
        <v>1868.78591232689</v>
      </c>
      <c r="C13" s="24">
        <f t="shared" si="0"/>
        <v>4.8359042823729199</v>
      </c>
      <c r="D13" s="34">
        <v>3720.3500410464699</v>
      </c>
      <c r="E13" s="24">
        <f t="shared" si="1"/>
        <v>6.9700856345282389</v>
      </c>
      <c r="F13" s="34">
        <v>37.479629574584898</v>
      </c>
      <c r="G13" s="24">
        <f t="shared" si="2"/>
        <v>0.75383420878445784</v>
      </c>
      <c r="H13" s="34">
        <v>351.97801757351999</v>
      </c>
      <c r="I13" s="24">
        <f t="shared" si="3"/>
        <v>2.0508802230342531</v>
      </c>
      <c r="J13" s="34">
        <v>16.541403307343401</v>
      </c>
      <c r="K13" s="24">
        <f t="shared" si="4"/>
        <v>0.89967894907071155</v>
      </c>
      <c r="L13" s="34">
        <v>500.78466666576702</v>
      </c>
      <c r="M13" s="24">
        <f t="shared" si="5"/>
        <v>1.9285754653404901</v>
      </c>
    </row>
    <row r="14" spans="1:13" x14ac:dyDescent="0.2">
      <c r="A14" s="2" t="s">
        <v>9</v>
      </c>
      <c r="B14" s="34">
        <v>435.49799539440102</v>
      </c>
      <c r="C14" s="24">
        <f t="shared" si="0"/>
        <v>1.1269491101151976</v>
      </c>
      <c r="D14" s="34">
        <v>936.15266306762396</v>
      </c>
      <c r="E14" s="24">
        <f t="shared" si="1"/>
        <v>1.753884488443892</v>
      </c>
      <c r="F14" s="34">
        <v>9.9143165740041592</v>
      </c>
      <c r="G14" s="24">
        <f t="shared" si="2"/>
        <v>0.19940834728182708</v>
      </c>
      <c r="H14" s="34">
        <v>67.824701252669996</v>
      </c>
      <c r="I14" s="24">
        <f t="shared" si="3"/>
        <v>0.39519609602679973</v>
      </c>
      <c r="J14" s="34">
        <v>2.6332592606836802</v>
      </c>
      <c r="K14" s="24">
        <f t="shared" si="4"/>
        <v>0.14322170134325168</v>
      </c>
      <c r="L14" s="34">
        <v>121.49462280802901</v>
      </c>
      <c r="M14" s="24">
        <f t="shared" si="5"/>
        <v>0.46788882390990966</v>
      </c>
    </row>
    <row r="15" spans="1:13" x14ac:dyDescent="0.2">
      <c r="A15" s="2" t="s">
        <v>10</v>
      </c>
      <c r="B15" s="34">
        <v>536.781834306414</v>
      </c>
      <c r="C15" s="24">
        <f t="shared" si="0"/>
        <v>1.3890438461140937</v>
      </c>
      <c r="D15" s="34">
        <v>1372.0528205872899</v>
      </c>
      <c r="E15" s="24">
        <f t="shared" si="1"/>
        <v>2.5705445856109348</v>
      </c>
      <c r="F15" s="34">
        <v>26.038387299582698</v>
      </c>
      <c r="G15" s="24">
        <f t="shared" si="2"/>
        <v>0.52371454336129453</v>
      </c>
      <c r="H15" s="34">
        <v>488.15049151240902</v>
      </c>
      <c r="I15" s="24">
        <f t="shared" si="3"/>
        <v>2.8443202101339615</v>
      </c>
      <c r="J15" s="34">
        <v>13.388036083152601</v>
      </c>
      <c r="K15" s="24">
        <f t="shared" si="4"/>
        <v>0.72816882640569325</v>
      </c>
      <c r="L15" s="34">
        <v>391.45482023910699</v>
      </c>
      <c r="M15" s="24">
        <f t="shared" si="5"/>
        <v>1.5075345000654372</v>
      </c>
    </row>
    <row r="16" spans="1:13" x14ac:dyDescent="0.2">
      <c r="A16" s="2" t="s">
        <v>25</v>
      </c>
      <c r="B16" s="34">
        <v>348.96672775587399</v>
      </c>
      <c r="C16" s="24">
        <f t="shared" si="0"/>
        <v>0.90302997364692483</v>
      </c>
      <c r="D16" s="34">
        <v>704.81349954663801</v>
      </c>
      <c r="E16" s="24">
        <f t="shared" si="1"/>
        <v>1.3204699541739264</v>
      </c>
      <c r="F16" s="34">
        <v>32.368592501690102</v>
      </c>
      <c r="G16" s="24">
        <f t="shared" si="2"/>
        <v>0.65103504476800422</v>
      </c>
      <c r="H16" s="34">
        <v>124.55488814614399</v>
      </c>
      <c r="I16" s="24">
        <f t="shared" si="3"/>
        <v>0.72574747293078679</v>
      </c>
      <c r="J16" s="34">
        <v>10.961574282142699</v>
      </c>
      <c r="K16" s="24">
        <f t="shared" si="4"/>
        <v>0.59619473916947452</v>
      </c>
      <c r="L16" s="34">
        <v>481.67208463927</v>
      </c>
      <c r="M16" s="24">
        <f t="shared" si="5"/>
        <v>1.8549708619467304</v>
      </c>
    </row>
    <row r="17" spans="1:13" x14ac:dyDescent="0.2">
      <c r="A17" s="2"/>
      <c r="B17" s="34"/>
      <c r="C17" s="24"/>
      <c r="D17" s="35"/>
      <c r="E17" s="24"/>
      <c r="F17" s="34"/>
      <c r="G17" s="24"/>
      <c r="H17" s="34"/>
      <c r="I17" s="24"/>
      <c r="J17" s="34"/>
      <c r="K17" s="24"/>
      <c r="L17" s="34"/>
      <c r="M17" s="24"/>
    </row>
    <row r="18" spans="1:13" x14ac:dyDescent="0.2">
      <c r="A18" s="2" t="s">
        <v>28</v>
      </c>
      <c r="B18" s="35">
        <v>0</v>
      </c>
      <c r="C18" s="24">
        <f>B18/B$20*100</f>
        <v>0</v>
      </c>
      <c r="D18" s="35">
        <v>0</v>
      </c>
      <c r="E18" s="24">
        <f>D18/D$20*100</f>
        <v>0</v>
      </c>
      <c r="F18" s="34">
        <v>0</v>
      </c>
      <c r="G18" s="24">
        <f>F18/F$20*100</f>
        <v>0</v>
      </c>
      <c r="H18" s="34">
        <v>0</v>
      </c>
      <c r="I18" s="24">
        <f>H18/H$20*100</f>
        <v>0</v>
      </c>
      <c r="J18" s="34">
        <v>0</v>
      </c>
      <c r="K18" s="24">
        <f>J18/J$20*100</f>
        <v>0</v>
      </c>
      <c r="L18" s="34">
        <v>0</v>
      </c>
      <c r="M18" s="24">
        <f>L18/L$20*100</f>
        <v>0</v>
      </c>
    </row>
    <row r="19" spans="1:13" x14ac:dyDescent="0.2">
      <c r="A19" s="2"/>
      <c r="B19" s="25"/>
      <c r="C19" s="24"/>
      <c r="D19" s="25"/>
      <c r="E19" s="24"/>
      <c r="F19" s="25"/>
      <c r="G19" s="24"/>
      <c r="H19" s="25"/>
      <c r="I19" s="24"/>
      <c r="J19" s="25"/>
      <c r="K19" s="24"/>
      <c r="L19" s="25"/>
      <c r="M19" s="24"/>
    </row>
    <row r="20" spans="1:13" x14ac:dyDescent="0.2">
      <c r="A20" s="15" t="s">
        <v>11</v>
      </c>
      <c r="B20" s="26">
        <f>SUM(B7:B18)</f>
        <v>38643.980591979358</v>
      </c>
      <c r="C20" s="27">
        <v>100</v>
      </c>
      <c r="D20" s="26">
        <f>SUM(D7:D18)</f>
        <v>53375.958863642809</v>
      </c>
      <c r="E20" s="27">
        <v>100</v>
      </c>
      <c r="F20" s="26">
        <f>SUM(F7:F18)</f>
        <v>4971.866378287612</v>
      </c>
      <c r="G20" s="27">
        <v>100</v>
      </c>
      <c r="H20" s="26">
        <f>SUM(H7:H18)</f>
        <v>17162.29029956575</v>
      </c>
      <c r="I20" s="27">
        <v>100</v>
      </c>
      <c r="J20" s="26">
        <f>SUM(J7:J18)</f>
        <v>1838.5895684709753</v>
      </c>
      <c r="K20" s="27">
        <v>100</v>
      </c>
      <c r="L20" s="26">
        <f>SUM(L7:L18)</f>
        <v>25966.557994003801</v>
      </c>
      <c r="M20" s="27">
        <v>100</v>
      </c>
    </row>
    <row r="21" spans="1:13" x14ac:dyDescent="0.2">
      <c r="B21" s="19"/>
      <c r="D21" s="19"/>
      <c r="F21" s="19"/>
      <c r="H21" s="19"/>
      <c r="I21" s="5"/>
      <c r="J21" s="5"/>
      <c r="K21" s="5"/>
    </row>
    <row r="22" spans="1:13" x14ac:dyDescent="0.2">
      <c r="A22" s="28" t="s">
        <v>26</v>
      </c>
      <c r="B22" s="17"/>
      <c r="D22" s="17"/>
      <c r="F22" s="17"/>
      <c r="H22" s="17"/>
      <c r="I22" s="5"/>
      <c r="J22" s="5"/>
      <c r="K22" s="5"/>
    </row>
    <row r="23" spans="1:13" x14ac:dyDescent="0.2">
      <c r="A23" s="20"/>
      <c r="B23" s="17"/>
      <c r="D23" s="17"/>
      <c r="F23" s="17"/>
      <c r="H23" s="17"/>
      <c r="I23" s="5"/>
      <c r="J23" s="5"/>
      <c r="K23" s="5"/>
    </row>
    <row r="24" spans="1:13" x14ac:dyDescent="0.2">
      <c r="D24" s="17"/>
    </row>
    <row r="25" spans="1:13" x14ac:dyDescent="0.2">
      <c r="A25" s="4" t="s">
        <v>19</v>
      </c>
    </row>
    <row r="26" spans="1:13" x14ac:dyDescent="0.2">
      <c r="A26" s="7" t="s">
        <v>31</v>
      </c>
    </row>
    <row r="28" spans="1:13" x14ac:dyDescent="0.2">
      <c r="A28" s="1" t="s">
        <v>14</v>
      </c>
      <c r="B28" s="22" t="s">
        <v>20</v>
      </c>
      <c r="C28" s="12"/>
      <c r="D28" s="22" t="s">
        <v>4</v>
      </c>
      <c r="E28" s="21"/>
      <c r="F28" s="9" t="s">
        <v>15</v>
      </c>
      <c r="G28" s="12"/>
      <c r="H28" s="9" t="s">
        <v>34</v>
      </c>
      <c r="I28" s="12"/>
      <c r="J28" s="9" t="s">
        <v>35</v>
      </c>
      <c r="K28" s="12"/>
    </row>
    <row r="29" spans="1:13" x14ac:dyDescent="0.2">
      <c r="A29" s="3"/>
      <c r="B29" s="11" t="s">
        <v>12</v>
      </c>
      <c r="C29" s="14" t="s">
        <v>13</v>
      </c>
      <c r="D29" s="11" t="s">
        <v>12</v>
      </c>
      <c r="E29" s="14" t="s">
        <v>13</v>
      </c>
      <c r="F29" s="11" t="s">
        <v>12</v>
      </c>
      <c r="G29" s="14" t="s">
        <v>13</v>
      </c>
      <c r="H29" s="11" t="s">
        <v>12</v>
      </c>
      <c r="I29" s="14" t="s">
        <v>13</v>
      </c>
      <c r="J29" s="11" t="s">
        <v>12</v>
      </c>
      <c r="K29" s="14" t="s">
        <v>13</v>
      </c>
    </row>
    <row r="30" spans="1:13" x14ac:dyDescent="0.2">
      <c r="A30" s="1"/>
      <c r="B30" s="10"/>
      <c r="C30" s="13"/>
      <c r="D30" s="10"/>
      <c r="E30" s="13"/>
      <c r="F30" s="10"/>
      <c r="G30" s="13"/>
      <c r="H30" s="10"/>
      <c r="I30" s="13"/>
      <c r="J30" s="10"/>
      <c r="K30" s="13"/>
    </row>
    <row r="31" spans="1:13" x14ac:dyDescent="0.2">
      <c r="A31" s="2" t="s">
        <v>4</v>
      </c>
      <c r="B31" s="34">
        <v>1402.24541378495</v>
      </c>
      <c r="C31" s="24">
        <f t="shared" ref="C31:C40" si="6">B31/B$44*100</f>
        <v>13.249513756405603</v>
      </c>
      <c r="D31" s="34">
        <v>2698.1825200630801</v>
      </c>
      <c r="E31" s="24">
        <f t="shared" ref="E31:E40" si="7">D31/D$44*100</f>
        <v>66.925909112166337</v>
      </c>
      <c r="F31" s="34">
        <v>1004.48046423163</v>
      </c>
      <c r="G31" s="24">
        <f t="shared" ref="G31:G40" si="8">F31/F$44*100</f>
        <v>4.234025253743539</v>
      </c>
      <c r="H31" s="34">
        <v>0</v>
      </c>
      <c r="I31" s="24">
        <f t="shared" ref="I31:I40" si="9">H31/H$44*100</f>
        <v>0</v>
      </c>
      <c r="J31" s="34">
        <v>0</v>
      </c>
      <c r="K31" s="24">
        <f t="shared" ref="K31:K40" si="10">J31/J$44*100</f>
        <v>0</v>
      </c>
    </row>
    <row r="32" spans="1:13" x14ac:dyDescent="0.2">
      <c r="A32" s="2" t="s">
        <v>16</v>
      </c>
      <c r="B32" s="34">
        <v>123.704815735899</v>
      </c>
      <c r="C32" s="24">
        <f t="shared" si="6"/>
        <v>1.1688600595257697</v>
      </c>
      <c r="D32" s="34">
        <v>36.959295341397201</v>
      </c>
      <c r="E32" s="24">
        <f t="shared" si="7"/>
        <v>0.91674096265742389</v>
      </c>
      <c r="F32" s="34">
        <v>47.672989075997101</v>
      </c>
      <c r="G32" s="24">
        <f t="shared" si="8"/>
        <v>0.20094829800758168</v>
      </c>
      <c r="H32" s="34">
        <v>0</v>
      </c>
      <c r="I32" s="24">
        <f t="shared" si="9"/>
        <v>0</v>
      </c>
      <c r="J32" s="34">
        <v>0</v>
      </c>
      <c r="K32" s="24">
        <f t="shared" si="10"/>
        <v>0</v>
      </c>
    </row>
    <row r="33" spans="1:11" x14ac:dyDescent="0.2">
      <c r="A33" s="2" t="s">
        <v>17</v>
      </c>
      <c r="B33" s="34">
        <v>17.331493206048702</v>
      </c>
      <c r="C33" s="24">
        <f t="shared" si="6"/>
        <v>0.16376153232176621</v>
      </c>
      <c r="D33" s="34">
        <v>26.776605676039999</v>
      </c>
      <c r="E33" s="24">
        <f t="shared" si="7"/>
        <v>0.66416881159139463</v>
      </c>
      <c r="F33" s="34">
        <v>464.59882636514902</v>
      </c>
      <c r="G33" s="24">
        <f t="shared" si="8"/>
        <v>1.9583488517065257</v>
      </c>
      <c r="H33" s="34">
        <v>11.165134716786399</v>
      </c>
      <c r="I33" s="24">
        <f t="shared" si="9"/>
        <v>0.15003491148492756</v>
      </c>
      <c r="J33" s="34">
        <v>0</v>
      </c>
      <c r="K33" s="24">
        <f t="shared" si="10"/>
        <v>0</v>
      </c>
    </row>
    <row r="34" spans="1:11" x14ac:dyDescent="0.2">
      <c r="A34" s="2" t="s">
        <v>5</v>
      </c>
      <c r="B34" s="34">
        <v>139.91038173439901</v>
      </c>
      <c r="C34" s="24">
        <f t="shared" si="6"/>
        <v>1.3219829490832418</v>
      </c>
      <c r="D34" s="34">
        <v>37.595259339332003</v>
      </c>
      <c r="E34" s="24">
        <f t="shared" si="7"/>
        <v>0.93251545841814776</v>
      </c>
      <c r="F34" s="34">
        <v>14687.015449668899</v>
      </c>
      <c r="G34" s="24">
        <f t="shared" si="8"/>
        <v>61.907818549351035</v>
      </c>
      <c r="H34" s="34">
        <v>0</v>
      </c>
      <c r="I34" s="24">
        <f t="shared" si="9"/>
        <v>0</v>
      </c>
      <c r="J34" s="34">
        <v>0</v>
      </c>
      <c r="K34" s="24">
        <f t="shared" si="10"/>
        <v>0</v>
      </c>
    </row>
    <row r="35" spans="1:11" x14ac:dyDescent="0.2">
      <c r="A35" s="2" t="s">
        <v>6</v>
      </c>
      <c r="B35" s="34">
        <v>0</v>
      </c>
      <c r="C35" s="24">
        <f t="shared" si="6"/>
        <v>0</v>
      </c>
      <c r="D35" s="34">
        <v>0</v>
      </c>
      <c r="E35" s="24">
        <f t="shared" si="7"/>
        <v>0</v>
      </c>
      <c r="F35" s="34">
        <v>286.05350846941798</v>
      </c>
      <c r="G35" s="24">
        <f t="shared" si="8"/>
        <v>1.2057554346842607</v>
      </c>
      <c r="H35" s="34">
        <v>0</v>
      </c>
      <c r="I35" s="24">
        <f t="shared" si="9"/>
        <v>0</v>
      </c>
      <c r="J35" s="34">
        <v>0.33355559147793001</v>
      </c>
      <c r="K35" s="24">
        <f t="shared" si="10"/>
        <v>3.3091085761575718E-2</v>
      </c>
    </row>
    <row r="36" spans="1:11" x14ac:dyDescent="0.2">
      <c r="A36" s="2" t="s">
        <v>7</v>
      </c>
      <c r="B36" s="34">
        <v>358.30369329334502</v>
      </c>
      <c r="C36" s="24">
        <f t="shared" si="6"/>
        <v>3.3855341344615502</v>
      </c>
      <c r="D36" s="34">
        <v>53.975411603222597</v>
      </c>
      <c r="E36" s="24">
        <f t="shared" si="7"/>
        <v>1.3388099079244618</v>
      </c>
      <c r="F36" s="34">
        <v>155.68758975348601</v>
      </c>
      <c r="G36" s="24">
        <f t="shared" si="8"/>
        <v>0.65624490488718712</v>
      </c>
      <c r="H36" s="34">
        <v>1.49458481897018</v>
      </c>
      <c r="I36" s="24">
        <f t="shared" si="9"/>
        <v>2.0083940472636699E-2</v>
      </c>
      <c r="J36" s="34">
        <v>0</v>
      </c>
      <c r="K36" s="24">
        <f t="shared" si="10"/>
        <v>0</v>
      </c>
    </row>
    <row r="37" spans="1:11" x14ac:dyDescent="0.2">
      <c r="A37" s="2" t="s">
        <v>8</v>
      </c>
      <c r="B37" s="34">
        <v>376.12555265089901</v>
      </c>
      <c r="C37" s="24">
        <f t="shared" si="6"/>
        <v>3.5539290305341793</v>
      </c>
      <c r="D37" s="34">
        <v>25.285818639254298</v>
      </c>
      <c r="E37" s="24">
        <f t="shared" si="7"/>
        <v>0.62719122501686486</v>
      </c>
      <c r="F37" s="34">
        <v>74.578227492356305</v>
      </c>
      <c r="G37" s="24">
        <f t="shared" si="8"/>
        <v>0.3143576304628386</v>
      </c>
      <c r="H37" s="34">
        <v>5673.5382480396202</v>
      </c>
      <c r="I37" s="24">
        <f t="shared" si="9"/>
        <v>76.239904886340696</v>
      </c>
      <c r="J37" s="34">
        <v>36.327644461754502</v>
      </c>
      <c r="K37" s="24">
        <f t="shared" si="10"/>
        <v>3.6039605664337628</v>
      </c>
    </row>
    <row r="38" spans="1:11" x14ac:dyDescent="0.2">
      <c r="A38" s="2" t="s">
        <v>9</v>
      </c>
      <c r="B38" s="34">
        <v>168.12773608758499</v>
      </c>
      <c r="C38" s="24">
        <f t="shared" si="6"/>
        <v>1.5886026299155487</v>
      </c>
      <c r="D38" s="34">
        <v>10.676982551875099</v>
      </c>
      <c r="E38" s="24">
        <f t="shared" si="7"/>
        <v>0.26483262660906759</v>
      </c>
      <c r="F38" s="34">
        <v>893.11040447334699</v>
      </c>
      <c r="G38" s="24">
        <f t="shared" si="8"/>
        <v>3.7645849188454372</v>
      </c>
      <c r="H38" s="34">
        <v>1561.15784562102</v>
      </c>
      <c r="I38" s="24">
        <f t="shared" si="9"/>
        <v>20.978535872889729</v>
      </c>
      <c r="J38" s="34">
        <v>956.84921141134703</v>
      </c>
      <c r="K38" s="24">
        <f t="shared" si="10"/>
        <v>94.926243554828858</v>
      </c>
    </row>
    <row r="39" spans="1:11" x14ac:dyDescent="0.2">
      <c r="A39" s="2" t="s">
        <v>10</v>
      </c>
      <c r="B39" s="34">
        <v>7870.3814939554004</v>
      </c>
      <c r="C39" s="24">
        <f t="shared" si="6"/>
        <v>74.365533199251004</v>
      </c>
      <c r="D39" s="34">
        <v>590.14548333985294</v>
      </c>
      <c r="E39" s="24">
        <f t="shared" si="7"/>
        <v>14.638010100234103</v>
      </c>
      <c r="F39" s="34">
        <v>1393.9499536932201</v>
      </c>
      <c r="G39" s="24">
        <f t="shared" si="8"/>
        <v>5.8756934719546159</v>
      </c>
      <c r="H39" s="34">
        <v>194.335328073776</v>
      </c>
      <c r="I39" s="24">
        <f t="shared" si="9"/>
        <v>2.6114403888120274</v>
      </c>
      <c r="J39" s="34">
        <v>14.4818734704885</v>
      </c>
      <c r="K39" s="24">
        <f t="shared" si="10"/>
        <v>1.4367047929758097</v>
      </c>
    </row>
    <row r="40" spans="1:11" x14ac:dyDescent="0.2">
      <c r="A40" s="2" t="s">
        <v>25</v>
      </c>
      <c r="B40" s="34">
        <v>127.24205922303101</v>
      </c>
      <c r="C40" s="24">
        <f t="shared" si="6"/>
        <v>1.2022827085013212</v>
      </c>
      <c r="D40" s="34">
        <v>551.99899002049006</v>
      </c>
      <c r="E40" s="24">
        <f t="shared" si="7"/>
        <v>13.691821795382195</v>
      </c>
      <c r="F40" s="34">
        <v>4716.8599800605298</v>
      </c>
      <c r="G40" s="24">
        <f t="shared" si="8"/>
        <v>19.882222686357004</v>
      </c>
      <c r="H40" s="34">
        <v>0</v>
      </c>
      <c r="I40" s="24">
        <f t="shared" si="9"/>
        <v>0</v>
      </c>
      <c r="J40" s="34">
        <v>0</v>
      </c>
      <c r="K40" s="24">
        <f t="shared" si="10"/>
        <v>0</v>
      </c>
    </row>
    <row r="41" spans="1:11" x14ac:dyDescent="0.2">
      <c r="A41" s="2"/>
      <c r="B41" s="34"/>
      <c r="C41" s="24"/>
      <c r="D41" s="34"/>
      <c r="E41" s="24"/>
      <c r="F41" s="34"/>
      <c r="G41" s="24"/>
      <c r="H41" s="34"/>
      <c r="I41" s="24"/>
      <c r="J41" s="34"/>
      <c r="K41" s="24"/>
    </row>
    <row r="42" spans="1:11" x14ac:dyDescent="0.2">
      <c r="A42" s="2" t="s">
        <v>28</v>
      </c>
      <c r="B42" s="34">
        <v>0</v>
      </c>
      <c r="C42" s="24">
        <f>B42/B$44*100</f>
        <v>0</v>
      </c>
      <c r="D42" s="34">
        <v>0</v>
      </c>
      <c r="E42" s="24">
        <f>D42/D$44*100</f>
        <v>0</v>
      </c>
      <c r="F42" s="34">
        <v>0</v>
      </c>
      <c r="G42" s="24">
        <f>F42/F$44*100</f>
        <v>0</v>
      </c>
      <c r="H42" s="34">
        <v>0</v>
      </c>
      <c r="I42" s="24">
        <f>H42/H$44*100</f>
        <v>0</v>
      </c>
      <c r="J42" s="34">
        <v>0</v>
      </c>
      <c r="K42" s="24">
        <f>J42/J$44*100</f>
        <v>0</v>
      </c>
    </row>
    <row r="43" spans="1:11" x14ac:dyDescent="0.2">
      <c r="A43" s="2"/>
      <c r="B43" s="25"/>
      <c r="C43" s="24"/>
      <c r="D43" s="25"/>
      <c r="E43" s="24"/>
      <c r="F43" s="25"/>
      <c r="G43" s="24"/>
      <c r="H43" s="25"/>
      <c r="I43" s="24"/>
      <c r="J43" s="25"/>
      <c r="K43" s="24"/>
    </row>
    <row r="44" spans="1:11" x14ac:dyDescent="0.2">
      <c r="A44" s="15" t="s">
        <v>11</v>
      </c>
      <c r="B44" s="26">
        <f>SUM(B31:B42)</f>
        <v>10583.372639671559</v>
      </c>
      <c r="C44" s="27">
        <v>100</v>
      </c>
      <c r="D44" s="26">
        <f>SUM(D31:D42)</f>
        <v>4031.5963665745444</v>
      </c>
      <c r="E44" s="27">
        <v>100</v>
      </c>
      <c r="F44" s="26">
        <f>SUM(F31:F42)</f>
        <v>23724.007393284028</v>
      </c>
      <c r="G44" s="27">
        <v>100</v>
      </c>
      <c r="H44" s="26">
        <f>SUM(H31:H42)</f>
        <v>7441.691141270172</v>
      </c>
      <c r="I44" s="27">
        <v>100</v>
      </c>
      <c r="J44" s="26">
        <f>SUM(J31:J42)</f>
        <v>1007.9922849350679</v>
      </c>
      <c r="K44" s="27">
        <v>100</v>
      </c>
    </row>
    <row r="46" spans="1:11" ht="12" customHeight="1" x14ac:dyDescent="0.2">
      <c r="A46" s="28" t="s">
        <v>26</v>
      </c>
    </row>
    <row r="47" spans="1:11" x14ac:dyDescent="0.2">
      <c r="A47" s="20"/>
      <c r="B47" s="6"/>
      <c r="C47" s="6"/>
      <c r="D47" s="6"/>
      <c r="E47" s="6"/>
      <c r="F47" s="6"/>
      <c r="G47" s="6"/>
      <c r="H47" s="6"/>
    </row>
    <row r="49" spans="1:11" x14ac:dyDescent="0.2">
      <c r="A49" s="4" t="s">
        <v>30</v>
      </c>
    </row>
    <row r="50" spans="1:11" x14ac:dyDescent="0.2">
      <c r="A50" s="7" t="s">
        <v>31</v>
      </c>
      <c r="B50" s="8"/>
      <c r="C50" s="8"/>
      <c r="D50" s="8"/>
      <c r="E50" s="8"/>
      <c r="F50" s="8"/>
      <c r="G50" s="8"/>
      <c r="H50" s="8"/>
      <c r="I50" s="7"/>
      <c r="J50" s="7"/>
      <c r="K50" s="7"/>
    </row>
    <row r="52" spans="1:11" x14ac:dyDescent="0.2">
      <c r="A52" s="1" t="s">
        <v>14</v>
      </c>
      <c r="B52" s="9" t="s">
        <v>36</v>
      </c>
      <c r="C52" s="12"/>
      <c r="D52" s="9" t="s">
        <v>37</v>
      </c>
      <c r="E52" s="29"/>
      <c r="F52" s="6"/>
      <c r="G52" s="6"/>
      <c r="H52" s="6"/>
    </row>
    <row r="53" spans="1:11" x14ac:dyDescent="0.2">
      <c r="A53" s="3"/>
      <c r="B53" s="11" t="s">
        <v>12</v>
      </c>
      <c r="C53" s="14" t="s">
        <v>13</v>
      </c>
      <c r="D53" s="11" t="s">
        <v>12</v>
      </c>
      <c r="E53" s="30" t="s">
        <v>13</v>
      </c>
      <c r="F53" s="6"/>
      <c r="G53" s="6"/>
      <c r="H53" s="6"/>
    </row>
    <row r="54" spans="1:11" x14ac:dyDescent="0.2">
      <c r="A54" s="1"/>
      <c r="B54" s="10"/>
      <c r="C54" s="13"/>
      <c r="D54" s="10"/>
      <c r="E54" s="31"/>
      <c r="F54" s="6"/>
      <c r="G54" s="6"/>
      <c r="H54" s="6"/>
    </row>
    <row r="55" spans="1:11" x14ac:dyDescent="0.2">
      <c r="A55" s="2" t="s">
        <v>39</v>
      </c>
      <c r="B55" s="34">
        <v>2250.72285115466</v>
      </c>
      <c r="C55" s="24">
        <f>B55/B$58*100</f>
        <v>92.461424577864847</v>
      </c>
      <c r="D55" s="34">
        <v>5454.7374112420803</v>
      </c>
      <c r="E55" s="32">
        <f>D55/D$58*100</f>
        <v>93.097506244818618</v>
      </c>
      <c r="F55" s="6"/>
      <c r="G55" s="6"/>
      <c r="H55" s="6"/>
    </row>
    <row r="56" spans="1:11" x14ac:dyDescent="0.2">
      <c r="A56" s="2" t="s">
        <v>38</v>
      </c>
      <c r="B56" s="35">
        <v>183.50619239555201</v>
      </c>
      <c r="C56" s="24">
        <f>B56/B$58*100</f>
        <v>7.5385754221351586</v>
      </c>
      <c r="D56" s="35">
        <v>404.42856566147998</v>
      </c>
      <c r="E56" s="32">
        <f>D56/D$58*100</f>
        <v>6.9024937551813732</v>
      </c>
      <c r="F56" s="6"/>
      <c r="G56" s="6"/>
      <c r="H56" s="6"/>
    </row>
    <row r="57" spans="1:11" x14ac:dyDescent="0.2">
      <c r="A57" s="2"/>
      <c r="B57" s="25"/>
      <c r="C57" s="24"/>
      <c r="D57" s="25"/>
      <c r="E57" s="32"/>
      <c r="F57" s="6"/>
      <c r="G57" s="6"/>
      <c r="H57" s="6"/>
    </row>
    <row r="58" spans="1:11" x14ac:dyDescent="0.2">
      <c r="A58" s="15" t="s">
        <v>11</v>
      </c>
      <c r="B58" s="26">
        <f>SUM(B55:B56)</f>
        <v>2434.2290435502118</v>
      </c>
      <c r="C58" s="27">
        <v>100</v>
      </c>
      <c r="D58" s="26">
        <f>SUM(D55:D56)</f>
        <v>5859.1659769035605</v>
      </c>
      <c r="E58" s="33">
        <v>100</v>
      </c>
      <c r="F58" s="6"/>
      <c r="G58" s="6"/>
      <c r="H58" s="6"/>
    </row>
  </sheetData>
  <phoneticPr fontId="0" type="noConversion"/>
  <pageMargins left="0.74803149606299213" right="0.7480314960629921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8"/>
  <sheetViews>
    <sheetView topLeftCell="A28" workbookViewId="0">
      <selection activeCell="B55" sqref="B55"/>
    </sheetView>
  </sheetViews>
  <sheetFormatPr defaultRowHeight="11.25" x14ac:dyDescent="0.2"/>
  <cols>
    <col min="1" max="1" width="22.33203125" style="6" customWidth="1"/>
    <col min="2" max="6" width="10.1640625" style="5" customWidth="1"/>
    <col min="7" max="7" width="12.1640625" style="5" customWidth="1"/>
    <col min="8" max="8" width="10.1640625" style="5" customWidth="1"/>
    <col min="9" max="13" width="10.1640625" style="6" customWidth="1"/>
    <col min="14" max="16384" width="9.33203125" style="6"/>
  </cols>
  <sheetData>
    <row r="1" spans="1:13" x14ac:dyDescent="0.2">
      <c r="A1" s="4" t="s">
        <v>21</v>
      </c>
    </row>
    <row r="2" spans="1:13" s="7" customFormat="1" x14ac:dyDescent="0.2">
      <c r="A2" s="7" t="s">
        <v>32</v>
      </c>
      <c r="B2" s="8"/>
      <c r="C2" s="8"/>
      <c r="D2" s="8"/>
      <c r="E2" s="8"/>
      <c r="F2" s="8"/>
      <c r="G2" s="8"/>
      <c r="H2" s="8"/>
    </row>
    <row r="4" spans="1:13" x14ac:dyDescent="0.2">
      <c r="A4" s="1" t="s">
        <v>14</v>
      </c>
      <c r="B4" s="9" t="s">
        <v>0</v>
      </c>
      <c r="C4" s="12"/>
      <c r="D4" s="9" t="s">
        <v>1</v>
      </c>
      <c r="E4" s="12"/>
      <c r="F4" s="9" t="s">
        <v>27</v>
      </c>
      <c r="G4" s="12"/>
      <c r="H4" s="9" t="s">
        <v>2</v>
      </c>
      <c r="I4" s="12"/>
      <c r="J4" s="9" t="s">
        <v>41</v>
      </c>
      <c r="K4" s="12"/>
      <c r="L4" s="9" t="s">
        <v>3</v>
      </c>
      <c r="M4" s="12"/>
    </row>
    <row r="5" spans="1:13" x14ac:dyDescent="0.2">
      <c r="A5" s="3"/>
      <c r="B5" s="11" t="s">
        <v>12</v>
      </c>
      <c r="C5" s="14" t="s">
        <v>13</v>
      </c>
      <c r="D5" s="11" t="s">
        <v>12</v>
      </c>
      <c r="E5" s="14" t="s">
        <v>13</v>
      </c>
      <c r="F5" s="11" t="s">
        <v>12</v>
      </c>
      <c r="G5" s="14" t="s">
        <v>13</v>
      </c>
      <c r="H5" s="11" t="s">
        <v>12</v>
      </c>
      <c r="I5" s="14" t="s">
        <v>13</v>
      </c>
      <c r="J5" s="11" t="s">
        <v>12</v>
      </c>
      <c r="K5" s="14" t="s">
        <v>13</v>
      </c>
      <c r="L5" s="11" t="s">
        <v>12</v>
      </c>
      <c r="M5" s="14" t="s">
        <v>13</v>
      </c>
    </row>
    <row r="6" spans="1:13" x14ac:dyDescent="0.2">
      <c r="A6" s="1"/>
      <c r="B6" s="10"/>
      <c r="C6" s="13"/>
      <c r="D6" s="10"/>
      <c r="E6" s="13"/>
      <c r="F6" s="18"/>
      <c r="G6" s="16"/>
      <c r="H6" s="10"/>
      <c r="I6" s="16"/>
      <c r="J6" s="18"/>
      <c r="K6" s="16"/>
      <c r="L6" s="18"/>
      <c r="M6" s="16"/>
    </row>
    <row r="7" spans="1:13" x14ac:dyDescent="0.2">
      <c r="A7" s="2" t="s">
        <v>4</v>
      </c>
      <c r="B7" s="34">
        <v>38.925713995813602</v>
      </c>
      <c r="C7" s="24">
        <f t="shared" ref="C7:C16" si="0">B7/B$20*100</f>
        <v>1.8417537411931502</v>
      </c>
      <c r="D7" s="34">
        <v>0.73260000000000003</v>
      </c>
      <c r="E7" s="24">
        <f t="shared" ref="E7:E16" si="1">D7/D$20*100</f>
        <v>1.9606373811065854</v>
      </c>
      <c r="F7" s="34">
        <v>0</v>
      </c>
      <c r="G7" s="24">
        <v>0</v>
      </c>
      <c r="H7" s="34">
        <v>8.5404476190476206</v>
      </c>
      <c r="I7" s="24">
        <f t="shared" ref="I7:I16" si="2">H7/H$20*100</f>
        <v>4.72480301345177</v>
      </c>
      <c r="J7" s="34">
        <v>0</v>
      </c>
      <c r="K7" s="36" t="s">
        <v>42</v>
      </c>
      <c r="L7" s="34">
        <v>13.594582484262901</v>
      </c>
      <c r="M7" s="24">
        <f>L7/L$20*100</f>
        <v>5.5960893679053347</v>
      </c>
    </row>
    <row r="8" spans="1:13" x14ac:dyDescent="0.2">
      <c r="A8" s="2" t="s">
        <v>16</v>
      </c>
      <c r="B8" s="34">
        <v>330.14894402958799</v>
      </c>
      <c r="C8" s="24">
        <f t="shared" si="0"/>
        <v>15.620858049844808</v>
      </c>
      <c r="D8" s="34">
        <v>2.6309</v>
      </c>
      <c r="E8" s="24">
        <f t="shared" si="1"/>
        <v>7.0410058503321258</v>
      </c>
      <c r="F8" s="34">
        <v>0</v>
      </c>
      <c r="G8" s="24">
        <v>0</v>
      </c>
      <c r="H8" s="34">
        <v>98.421926190476199</v>
      </c>
      <c r="I8" s="24">
        <f t="shared" si="2"/>
        <v>54.449630065917596</v>
      </c>
      <c r="J8" s="34">
        <v>0</v>
      </c>
      <c r="K8" s="36" t="s">
        <v>42</v>
      </c>
      <c r="L8" s="34">
        <v>150.26400297617499</v>
      </c>
      <c r="M8" s="24">
        <f t="shared" ref="M8:M16" si="3">L8/L$20*100</f>
        <v>61.854844781535903</v>
      </c>
    </row>
    <row r="9" spans="1:13" x14ac:dyDescent="0.2">
      <c r="A9" s="2" t="s">
        <v>17</v>
      </c>
      <c r="B9" s="34">
        <v>3.6124796076753301</v>
      </c>
      <c r="C9" s="24">
        <f t="shared" si="0"/>
        <v>0.17092294911110825</v>
      </c>
      <c r="D9" s="34">
        <v>0</v>
      </c>
      <c r="E9" s="24">
        <f t="shared" si="1"/>
        <v>0</v>
      </c>
      <c r="F9" s="34">
        <v>0</v>
      </c>
      <c r="G9" s="24">
        <v>0</v>
      </c>
      <c r="H9" s="34">
        <v>0</v>
      </c>
      <c r="I9" s="24">
        <f t="shared" si="2"/>
        <v>0</v>
      </c>
      <c r="J9" s="34">
        <v>0</v>
      </c>
      <c r="K9" s="36" t="s">
        <v>42</v>
      </c>
      <c r="L9" s="34">
        <v>0</v>
      </c>
      <c r="M9" s="24">
        <f t="shared" si="3"/>
        <v>0</v>
      </c>
    </row>
    <row r="10" spans="1:13" x14ac:dyDescent="0.2">
      <c r="A10" s="2" t="s">
        <v>5</v>
      </c>
      <c r="B10" s="34">
        <v>4.5008849650349596</v>
      </c>
      <c r="C10" s="24">
        <f t="shared" si="0"/>
        <v>0.21295747391877415</v>
      </c>
      <c r="D10" s="34">
        <v>2.8542999999999998</v>
      </c>
      <c r="E10" s="24">
        <f t="shared" si="1"/>
        <v>7.6388851718434694</v>
      </c>
      <c r="F10" s="34">
        <v>0</v>
      </c>
      <c r="G10" s="24">
        <v>0</v>
      </c>
      <c r="H10" s="34">
        <v>2.2522000000000002</v>
      </c>
      <c r="I10" s="24">
        <f t="shared" si="2"/>
        <v>1.2459770051353256</v>
      </c>
      <c r="J10" s="34">
        <v>0</v>
      </c>
      <c r="K10" s="36" t="s">
        <v>42</v>
      </c>
      <c r="L10" s="34">
        <v>1.1565974025974</v>
      </c>
      <c r="M10" s="24">
        <f t="shared" si="3"/>
        <v>0.47610306790331497</v>
      </c>
    </row>
    <row r="11" spans="1:13" x14ac:dyDescent="0.2">
      <c r="A11" s="2" t="s">
        <v>6</v>
      </c>
      <c r="B11" s="34">
        <v>4.8194311145510804</v>
      </c>
      <c r="C11" s="24">
        <f t="shared" si="0"/>
        <v>0.22802935063957327</v>
      </c>
      <c r="D11" s="34">
        <v>0.18459999999999999</v>
      </c>
      <c r="E11" s="24">
        <f t="shared" si="1"/>
        <v>0.49403994069379692</v>
      </c>
      <c r="F11" s="34">
        <v>0</v>
      </c>
      <c r="G11" s="24">
        <v>0</v>
      </c>
      <c r="H11" s="34">
        <v>0</v>
      </c>
      <c r="I11" s="24">
        <f t="shared" si="2"/>
        <v>0</v>
      </c>
      <c r="J11" s="34">
        <v>0</v>
      </c>
      <c r="K11" s="36" t="s">
        <v>42</v>
      </c>
      <c r="L11" s="34">
        <v>0.49945454545454498</v>
      </c>
      <c r="M11" s="24">
        <f t="shared" si="3"/>
        <v>0.20559603612730704</v>
      </c>
    </row>
    <row r="12" spans="1:13" x14ac:dyDescent="0.2">
      <c r="A12" s="2" t="s">
        <v>7</v>
      </c>
      <c r="B12" s="34">
        <v>1430.1608953002401</v>
      </c>
      <c r="C12" s="24">
        <f t="shared" si="0"/>
        <v>67.66745960551026</v>
      </c>
      <c r="D12" s="34">
        <v>22.2822</v>
      </c>
      <c r="E12" s="24">
        <f t="shared" si="1"/>
        <v>59.633243588988741</v>
      </c>
      <c r="F12" s="34">
        <v>0</v>
      </c>
      <c r="G12" s="24">
        <v>0</v>
      </c>
      <c r="H12" s="34">
        <v>65.827592857142903</v>
      </c>
      <c r="I12" s="24">
        <f t="shared" si="2"/>
        <v>36.417577037301513</v>
      </c>
      <c r="J12" s="34">
        <v>0</v>
      </c>
      <c r="K12" s="36" t="s">
        <v>42</v>
      </c>
      <c r="L12" s="34">
        <v>73.002082639577907</v>
      </c>
      <c r="M12" s="24">
        <f t="shared" si="3"/>
        <v>30.050660177846488</v>
      </c>
    </row>
    <row r="13" spans="1:13" x14ac:dyDescent="0.2">
      <c r="A13" s="2" t="s">
        <v>8</v>
      </c>
      <c r="B13" s="34">
        <v>158.814724360941</v>
      </c>
      <c r="C13" s="24">
        <f t="shared" si="0"/>
        <v>7.5142517046644191</v>
      </c>
      <c r="D13" s="34">
        <v>5.1116999999999999</v>
      </c>
      <c r="E13" s="24">
        <f t="shared" si="1"/>
        <v>13.680303168171623</v>
      </c>
      <c r="F13" s="34">
        <v>0</v>
      </c>
      <c r="G13" s="24">
        <v>0</v>
      </c>
      <c r="H13" s="34">
        <v>1.33208333333333</v>
      </c>
      <c r="I13" s="24">
        <f t="shared" si="2"/>
        <v>0.73694396690229291</v>
      </c>
      <c r="J13" s="34">
        <v>0</v>
      </c>
      <c r="K13" s="36" t="s">
        <v>42</v>
      </c>
      <c r="L13" s="34">
        <v>2.8881261057782801</v>
      </c>
      <c r="M13" s="24">
        <f t="shared" si="3"/>
        <v>1.1888715091048263</v>
      </c>
    </row>
    <row r="14" spans="1:13" x14ac:dyDescent="0.2">
      <c r="A14" s="2" t="s">
        <v>9</v>
      </c>
      <c r="B14" s="34">
        <v>30.401582302064401</v>
      </c>
      <c r="C14" s="24">
        <f t="shared" si="0"/>
        <v>1.4384380450681122</v>
      </c>
      <c r="D14" s="34">
        <v>0.69450000000000001</v>
      </c>
      <c r="E14" s="24">
        <f t="shared" si="1"/>
        <v>1.8586713911800758</v>
      </c>
      <c r="F14" s="34">
        <v>0</v>
      </c>
      <c r="G14" s="24">
        <v>0</v>
      </c>
      <c r="H14" s="34">
        <v>1.4139999999999999</v>
      </c>
      <c r="I14" s="24">
        <f t="shared" si="2"/>
        <v>0.7822624479448318</v>
      </c>
      <c r="J14" s="34">
        <v>0</v>
      </c>
      <c r="K14" s="36" t="s">
        <v>42</v>
      </c>
      <c r="L14" s="34">
        <v>1.5251999999999999</v>
      </c>
      <c r="M14" s="24">
        <f t="shared" si="3"/>
        <v>0.62783505957682184</v>
      </c>
    </row>
    <row r="15" spans="1:13" x14ac:dyDescent="0.2">
      <c r="A15" s="2" t="s">
        <v>10</v>
      </c>
      <c r="B15" s="34">
        <v>42.831382476648599</v>
      </c>
      <c r="C15" s="24">
        <f t="shared" si="0"/>
        <v>2.026548798188422</v>
      </c>
      <c r="D15" s="34">
        <v>0.91080000000000005</v>
      </c>
      <c r="E15" s="24">
        <f t="shared" si="1"/>
        <v>2.4375491765108901</v>
      </c>
      <c r="F15" s="34">
        <v>0</v>
      </c>
      <c r="G15" s="24">
        <v>0</v>
      </c>
      <c r="H15" s="34">
        <v>2.4592499999999999</v>
      </c>
      <c r="I15" s="24">
        <f t="shared" si="2"/>
        <v>1.3605225778701044</v>
      </c>
      <c r="J15" s="34">
        <v>0</v>
      </c>
      <c r="K15" s="36" t="s">
        <v>42</v>
      </c>
      <c r="L15" s="34">
        <v>0</v>
      </c>
      <c r="M15" s="24">
        <f t="shared" si="3"/>
        <v>0</v>
      </c>
    </row>
    <row r="16" spans="1:13" x14ac:dyDescent="0.2">
      <c r="A16" s="2" t="s">
        <v>25</v>
      </c>
      <c r="B16" s="34">
        <v>69.297463961803601</v>
      </c>
      <c r="C16" s="24">
        <f t="shared" si="0"/>
        <v>3.278780281861382</v>
      </c>
      <c r="D16" s="34">
        <v>1.9638</v>
      </c>
      <c r="E16" s="24">
        <f t="shared" si="1"/>
        <v>5.2556643311726887</v>
      </c>
      <c r="F16" s="34">
        <v>0</v>
      </c>
      <c r="G16" s="24">
        <v>0</v>
      </c>
      <c r="H16" s="34">
        <v>0.51024999999999998</v>
      </c>
      <c r="I16" s="24">
        <f t="shared" si="2"/>
        <v>0.2822838854765562</v>
      </c>
      <c r="J16" s="34">
        <v>0</v>
      </c>
      <c r="K16" s="36" t="s">
        <v>42</v>
      </c>
      <c r="L16" s="34">
        <v>0</v>
      </c>
      <c r="M16" s="24">
        <f t="shared" si="3"/>
        <v>0</v>
      </c>
    </row>
    <row r="17" spans="1:13" x14ac:dyDescent="0.2">
      <c r="A17" s="2"/>
      <c r="B17" s="34"/>
      <c r="C17" s="24"/>
      <c r="D17" s="34"/>
      <c r="E17" s="24"/>
      <c r="F17" s="34"/>
      <c r="G17" s="24"/>
      <c r="H17" s="34"/>
      <c r="I17" s="24"/>
      <c r="J17" s="34"/>
      <c r="K17" s="36"/>
      <c r="L17" s="34"/>
      <c r="M17" s="24"/>
    </row>
    <row r="18" spans="1:13" x14ac:dyDescent="0.2">
      <c r="A18" s="2" t="s">
        <v>28</v>
      </c>
      <c r="B18" s="35">
        <v>0</v>
      </c>
      <c r="C18" s="24">
        <f>B18/B$20*100</f>
        <v>0</v>
      </c>
      <c r="D18" s="35">
        <v>0</v>
      </c>
      <c r="E18" s="24">
        <f>D18/D$20*100</f>
        <v>0</v>
      </c>
      <c r="F18" s="35">
        <v>0</v>
      </c>
      <c r="G18" s="24">
        <v>0</v>
      </c>
      <c r="H18" s="35">
        <v>0</v>
      </c>
      <c r="I18" s="24">
        <f>H18/H$20*100</f>
        <v>0</v>
      </c>
      <c r="J18" s="35">
        <v>0</v>
      </c>
      <c r="K18" s="36" t="s">
        <v>42</v>
      </c>
      <c r="L18" s="35">
        <v>0</v>
      </c>
      <c r="M18" s="24">
        <f>L18/L$20*100</f>
        <v>0</v>
      </c>
    </row>
    <row r="19" spans="1:13" x14ac:dyDescent="0.2">
      <c r="A19" s="2"/>
      <c r="B19" s="25"/>
      <c r="C19" s="24"/>
      <c r="D19" s="25"/>
      <c r="E19" s="24"/>
      <c r="F19" s="25"/>
      <c r="G19" s="24"/>
      <c r="H19" s="25"/>
      <c r="I19" s="24"/>
      <c r="J19" s="25"/>
      <c r="K19" s="36"/>
      <c r="L19" s="25"/>
      <c r="M19" s="24"/>
    </row>
    <row r="20" spans="1:13" x14ac:dyDescent="0.2">
      <c r="A20" s="15" t="s">
        <v>11</v>
      </c>
      <c r="B20" s="26">
        <f>SUM(B7:B18)</f>
        <v>2113.5135021143606</v>
      </c>
      <c r="C20" s="27">
        <v>100</v>
      </c>
      <c r="D20" s="26">
        <f>SUM(D7:D18)</f>
        <v>37.365400000000001</v>
      </c>
      <c r="E20" s="27">
        <v>100</v>
      </c>
      <c r="F20" s="26">
        <f>SUM(F7:F18)</f>
        <v>0</v>
      </c>
      <c r="G20" s="27">
        <v>100</v>
      </c>
      <c r="H20" s="26">
        <f>SUM(H7:H18)</f>
        <v>180.75775000000007</v>
      </c>
      <c r="I20" s="27">
        <v>100</v>
      </c>
      <c r="J20" s="26">
        <f>SUM(J7:J18)</f>
        <v>0</v>
      </c>
      <c r="K20" s="37" t="s">
        <v>42</v>
      </c>
      <c r="L20" s="26">
        <f>SUM(L7:L18)</f>
        <v>242.93004615384604</v>
      </c>
      <c r="M20" s="27">
        <v>100</v>
      </c>
    </row>
    <row r="21" spans="1:13" x14ac:dyDescent="0.2">
      <c r="B21" s="19"/>
      <c r="D21" s="19"/>
      <c r="F21" s="19"/>
      <c r="H21" s="19"/>
      <c r="I21" s="5"/>
      <c r="J21" s="5"/>
      <c r="K21" s="5"/>
    </row>
    <row r="22" spans="1:13" x14ac:dyDescent="0.2">
      <c r="A22" s="28" t="s">
        <v>26</v>
      </c>
      <c r="B22" s="17"/>
      <c r="D22" s="17"/>
      <c r="F22" s="17"/>
      <c r="H22" s="17"/>
      <c r="I22" s="5"/>
      <c r="J22" s="5"/>
      <c r="K22" s="5"/>
    </row>
    <row r="23" spans="1:13" x14ac:dyDescent="0.2">
      <c r="A23" s="20"/>
      <c r="B23" s="17"/>
      <c r="D23" s="17"/>
      <c r="F23" s="17"/>
      <c r="H23" s="17"/>
      <c r="I23" s="5"/>
      <c r="J23" s="5"/>
      <c r="K23" s="5"/>
    </row>
    <row r="24" spans="1:13" x14ac:dyDescent="0.2">
      <c r="D24" s="17"/>
    </row>
    <row r="25" spans="1:13" x14ac:dyDescent="0.2">
      <c r="A25" s="4" t="s">
        <v>22</v>
      </c>
    </row>
    <row r="26" spans="1:13" x14ac:dyDescent="0.2">
      <c r="A26" s="7" t="s">
        <v>32</v>
      </c>
    </row>
    <row r="28" spans="1:13" x14ac:dyDescent="0.2">
      <c r="A28" s="1" t="s">
        <v>14</v>
      </c>
      <c r="B28" s="22" t="s">
        <v>20</v>
      </c>
      <c r="C28" s="12"/>
      <c r="D28" s="22" t="s">
        <v>4</v>
      </c>
      <c r="E28" s="21"/>
      <c r="F28" s="9" t="s">
        <v>15</v>
      </c>
      <c r="G28" s="12"/>
      <c r="H28" s="9" t="s">
        <v>34</v>
      </c>
      <c r="I28" s="12"/>
      <c r="J28" s="9" t="s">
        <v>35</v>
      </c>
      <c r="K28" s="12"/>
    </row>
    <row r="29" spans="1:13" x14ac:dyDescent="0.2">
      <c r="A29" s="3"/>
      <c r="B29" s="11" t="s">
        <v>12</v>
      </c>
      <c r="C29" s="14" t="s">
        <v>13</v>
      </c>
      <c r="D29" s="11" t="s">
        <v>12</v>
      </c>
      <c r="E29" s="14" t="s">
        <v>13</v>
      </c>
      <c r="F29" s="11" t="s">
        <v>12</v>
      </c>
      <c r="G29" s="14" t="s">
        <v>13</v>
      </c>
      <c r="H29" s="11" t="s">
        <v>12</v>
      </c>
      <c r="I29" s="14" t="s">
        <v>13</v>
      </c>
      <c r="J29" s="11" t="s">
        <v>12</v>
      </c>
      <c r="K29" s="14" t="s">
        <v>13</v>
      </c>
    </row>
    <row r="30" spans="1:13" x14ac:dyDescent="0.2">
      <c r="A30" s="1"/>
      <c r="B30" s="10"/>
      <c r="C30" s="13"/>
      <c r="D30" s="10"/>
      <c r="E30" s="13"/>
      <c r="F30" s="10"/>
      <c r="G30" s="13"/>
      <c r="H30" s="10"/>
      <c r="I30" s="13"/>
      <c r="J30" s="10"/>
      <c r="K30" s="13"/>
    </row>
    <row r="31" spans="1:13" x14ac:dyDescent="0.2">
      <c r="A31" s="2" t="s">
        <v>4</v>
      </c>
      <c r="B31" s="34">
        <v>188.987784015106</v>
      </c>
      <c r="C31" s="24">
        <f t="shared" ref="C31:C40" si="4">B31/B$44*100</f>
        <v>15.307638184584924</v>
      </c>
      <c r="D31" s="34">
        <v>299.644512758693</v>
      </c>
      <c r="E31" s="24">
        <f t="shared" ref="E31:E40" si="5">D31/D$44*100</f>
        <v>61.655756993615839</v>
      </c>
      <c r="F31" s="34">
        <v>90.698746067186093</v>
      </c>
      <c r="G31" s="24">
        <f t="shared" ref="G31:G40" si="6">F31/F$44*100</f>
        <v>4.4806019477136303</v>
      </c>
      <c r="H31" s="34">
        <v>0</v>
      </c>
      <c r="I31" s="24">
        <f t="shared" ref="I31:I40" si="7">H31/H$44*100</f>
        <v>0</v>
      </c>
      <c r="J31" s="34">
        <v>0</v>
      </c>
      <c r="K31" s="24">
        <f t="shared" ref="K31:K40" si="8">J31/J$44*100</f>
        <v>0</v>
      </c>
    </row>
    <row r="32" spans="1:13" x14ac:dyDescent="0.2">
      <c r="A32" s="2" t="s">
        <v>16</v>
      </c>
      <c r="B32" s="34">
        <v>33.756603794819597</v>
      </c>
      <c r="C32" s="24">
        <f t="shared" si="4"/>
        <v>2.7342184042444861</v>
      </c>
      <c r="D32" s="34">
        <v>11.564135515873</v>
      </c>
      <c r="E32" s="24">
        <f t="shared" si="5"/>
        <v>2.3794713363634696</v>
      </c>
      <c r="F32" s="34">
        <v>5.4352150495098801</v>
      </c>
      <c r="G32" s="24">
        <f t="shared" si="6"/>
        <v>0.26850465075930185</v>
      </c>
      <c r="H32" s="34">
        <v>0</v>
      </c>
      <c r="I32" s="24">
        <f t="shared" si="7"/>
        <v>0</v>
      </c>
      <c r="J32" s="34">
        <v>0</v>
      </c>
      <c r="K32" s="24">
        <f t="shared" si="8"/>
        <v>0</v>
      </c>
    </row>
    <row r="33" spans="1:11" x14ac:dyDescent="0.2">
      <c r="A33" s="2" t="s">
        <v>17</v>
      </c>
      <c r="B33" s="34">
        <v>7.5895420528689099</v>
      </c>
      <c r="C33" s="24">
        <f t="shared" si="4"/>
        <v>0.61473795429403488</v>
      </c>
      <c r="D33" s="34">
        <v>1.2554111111111099</v>
      </c>
      <c r="E33" s="24">
        <f t="shared" si="5"/>
        <v>0.25831716950573891</v>
      </c>
      <c r="F33" s="34">
        <v>47.889770469919597</v>
      </c>
      <c r="G33" s="24">
        <f t="shared" si="6"/>
        <v>2.3657989569572622</v>
      </c>
      <c r="H33" s="34">
        <v>0</v>
      </c>
      <c r="I33" s="24">
        <f t="shared" si="7"/>
        <v>0</v>
      </c>
      <c r="J33" s="34">
        <v>0.19744444444444401</v>
      </c>
      <c r="K33" s="24">
        <f t="shared" si="8"/>
        <v>3.5600335448517893E-2</v>
      </c>
    </row>
    <row r="34" spans="1:11" x14ac:dyDescent="0.2">
      <c r="A34" s="2" t="s">
        <v>5</v>
      </c>
      <c r="B34" s="34">
        <v>32.770916498280997</v>
      </c>
      <c r="C34" s="24">
        <f t="shared" si="4"/>
        <v>2.6543796751055249</v>
      </c>
      <c r="D34" s="34">
        <v>1.78284235976789</v>
      </c>
      <c r="E34" s="24">
        <f t="shared" si="5"/>
        <v>0.3668430110058295</v>
      </c>
      <c r="F34" s="34">
        <v>1181.53251446382</v>
      </c>
      <c r="G34" s="24">
        <f t="shared" si="6"/>
        <v>58.368799075480091</v>
      </c>
      <c r="H34" s="34">
        <v>0</v>
      </c>
      <c r="I34" s="24">
        <f t="shared" si="7"/>
        <v>0</v>
      </c>
      <c r="J34" s="34">
        <v>0</v>
      </c>
      <c r="K34" s="24">
        <f t="shared" si="8"/>
        <v>0</v>
      </c>
    </row>
    <row r="35" spans="1:11" x14ac:dyDescent="0.2">
      <c r="A35" s="2" t="s">
        <v>6</v>
      </c>
      <c r="B35" s="34">
        <v>0</v>
      </c>
      <c r="C35" s="24">
        <f t="shared" si="4"/>
        <v>0</v>
      </c>
      <c r="D35" s="34">
        <v>0</v>
      </c>
      <c r="E35" s="24">
        <f t="shared" si="5"/>
        <v>0</v>
      </c>
      <c r="F35" s="34">
        <v>59.809956725351597</v>
      </c>
      <c r="G35" s="24">
        <f t="shared" si="6"/>
        <v>2.9546671835767802</v>
      </c>
      <c r="H35" s="34">
        <v>0</v>
      </c>
      <c r="I35" s="24">
        <f t="shared" si="7"/>
        <v>0</v>
      </c>
      <c r="J35" s="34">
        <v>0</v>
      </c>
      <c r="K35" s="24">
        <f t="shared" si="8"/>
        <v>0</v>
      </c>
    </row>
    <row r="36" spans="1:11" x14ac:dyDescent="0.2">
      <c r="A36" s="2" t="s">
        <v>7</v>
      </c>
      <c r="B36" s="34">
        <v>77.982718970200196</v>
      </c>
      <c r="C36" s="24">
        <f t="shared" si="4"/>
        <v>6.3164466045624161</v>
      </c>
      <c r="D36" s="34">
        <v>4.9095218253968298</v>
      </c>
      <c r="E36" s="24">
        <f t="shared" si="5"/>
        <v>1.0101979903943312</v>
      </c>
      <c r="F36" s="34">
        <v>13.694867570616999</v>
      </c>
      <c r="G36" s="24">
        <f t="shared" si="6"/>
        <v>0.6765391250848467</v>
      </c>
      <c r="H36" s="34">
        <v>0</v>
      </c>
      <c r="I36" s="24">
        <f t="shared" si="7"/>
        <v>0</v>
      </c>
      <c r="J36" s="34">
        <v>0</v>
      </c>
      <c r="K36" s="24">
        <f t="shared" si="8"/>
        <v>0</v>
      </c>
    </row>
    <row r="37" spans="1:11" x14ac:dyDescent="0.2">
      <c r="A37" s="2" t="s">
        <v>8</v>
      </c>
      <c r="B37" s="34">
        <v>66.718400208096995</v>
      </c>
      <c r="C37" s="24">
        <f t="shared" si="4"/>
        <v>5.4040589764164357</v>
      </c>
      <c r="D37" s="34">
        <v>3.40604444444444</v>
      </c>
      <c r="E37" s="24">
        <f t="shared" si="5"/>
        <v>0.70083795842855556</v>
      </c>
      <c r="F37" s="34">
        <v>6.2531353904643696</v>
      </c>
      <c r="G37" s="24">
        <f t="shared" si="6"/>
        <v>0.30891067213958157</v>
      </c>
      <c r="H37" s="34">
        <v>442.217224218024</v>
      </c>
      <c r="I37" s="24">
        <f t="shared" si="7"/>
        <v>75.246196316609186</v>
      </c>
      <c r="J37" s="34">
        <v>39.639176532515897</v>
      </c>
      <c r="K37" s="24">
        <f t="shared" si="8"/>
        <v>7.1471647907401721</v>
      </c>
    </row>
    <row r="38" spans="1:11" x14ac:dyDescent="0.2">
      <c r="A38" s="2" t="s">
        <v>9</v>
      </c>
      <c r="B38" s="34">
        <v>29.321410619727299</v>
      </c>
      <c r="C38" s="24">
        <f t="shared" si="4"/>
        <v>2.3749764947376444</v>
      </c>
      <c r="D38" s="34">
        <v>0.60754166666666698</v>
      </c>
      <c r="E38" s="24">
        <f t="shared" si="5"/>
        <v>0.1250096022738186</v>
      </c>
      <c r="F38" s="34">
        <v>95.806664247446506</v>
      </c>
      <c r="G38" s="24">
        <f t="shared" si="6"/>
        <v>4.732937830398086</v>
      </c>
      <c r="H38" s="34">
        <v>133.52829919467399</v>
      </c>
      <c r="I38" s="24">
        <f t="shared" si="7"/>
        <v>22.720726522564629</v>
      </c>
      <c r="J38" s="34">
        <v>511.68216261278599</v>
      </c>
      <c r="K38" s="24">
        <f t="shared" si="8"/>
        <v>92.259150077852965</v>
      </c>
    </row>
    <row r="39" spans="1:11" x14ac:dyDescent="0.2">
      <c r="A39" s="2" t="s">
        <v>10</v>
      </c>
      <c r="B39" s="34">
        <v>775.43137079597795</v>
      </c>
      <c r="C39" s="24">
        <f t="shared" si="4"/>
        <v>62.808413374341477</v>
      </c>
      <c r="D39" s="34">
        <v>82.588730674618503</v>
      </c>
      <c r="E39" s="24">
        <f t="shared" si="5"/>
        <v>16.993705848323557</v>
      </c>
      <c r="F39" s="34">
        <v>135.05709194370999</v>
      </c>
      <c r="G39" s="24">
        <f t="shared" si="6"/>
        <v>6.6719452633585901</v>
      </c>
      <c r="H39" s="34">
        <v>11.948268253968299</v>
      </c>
      <c r="I39" s="24">
        <f t="shared" si="7"/>
        <v>2.0330771608261653</v>
      </c>
      <c r="J39" s="34">
        <v>3.0952164102564099</v>
      </c>
      <c r="K39" s="24">
        <f t="shared" si="8"/>
        <v>0.55808479595834115</v>
      </c>
    </row>
    <row r="40" spans="1:11" x14ac:dyDescent="0.2">
      <c r="A40" s="2" t="s">
        <v>25</v>
      </c>
      <c r="B40" s="34">
        <v>22.039182106377499</v>
      </c>
      <c r="C40" s="24">
        <f t="shared" si="4"/>
        <v>1.785130331713074</v>
      </c>
      <c r="D40" s="34">
        <v>80.237259643428203</v>
      </c>
      <c r="E40" s="24">
        <f t="shared" si="5"/>
        <v>16.509860090088864</v>
      </c>
      <c r="F40" s="34">
        <v>388.07563447698499</v>
      </c>
      <c r="G40" s="24">
        <f t="shared" si="6"/>
        <v>19.171295294531827</v>
      </c>
      <c r="H40" s="34">
        <v>0</v>
      </c>
      <c r="I40" s="24">
        <f t="shared" si="7"/>
        <v>0</v>
      </c>
      <c r="J40" s="34">
        <v>0</v>
      </c>
      <c r="K40" s="24">
        <f t="shared" si="8"/>
        <v>0</v>
      </c>
    </row>
    <row r="41" spans="1:11" x14ac:dyDescent="0.2">
      <c r="A41" s="2"/>
      <c r="B41" s="34"/>
      <c r="C41" s="24"/>
      <c r="D41" s="34"/>
      <c r="E41" s="24"/>
      <c r="F41" s="34"/>
      <c r="G41" s="24"/>
      <c r="H41" s="34"/>
      <c r="I41" s="24"/>
      <c r="J41" s="34"/>
      <c r="K41" s="24"/>
    </row>
    <row r="42" spans="1:11" x14ac:dyDescent="0.2">
      <c r="A42" s="2" t="s">
        <v>28</v>
      </c>
      <c r="B42" s="35">
        <v>0</v>
      </c>
      <c r="C42" s="24">
        <f>B42/B$44*100</f>
        <v>0</v>
      </c>
      <c r="D42" s="35">
        <v>0</v>
      </c>
      <c r="E42" s="24">
        <f>D42/D$44*100</f>
        <v>0</v>
      </c>
      <c r="F42" s="35">
        <v>0</v>
      </c>
      <c r="G42" s="24">
        <f>F42/F$44*100</f>
        <v>0</v>
      </c>
      <c r="H42" s="34">
        <v>0</v>
      </c>
      <c r="I42" s="24">
        <f>H42/H$44*100</f>
        <v>0</v>
      </c>
      <c r="J42" s="34">
        <v>0</v>
      </c>
      <c r="K42" s="24">
        <f>J42/J$44*100</f>
        <v>0</v>
      </c>
    </row>
    <row r="43" spans="1:11" x14ac:dyDescent="0.2">
      <c r="A43" s="2"/>
      <c r="B43" s="25"/>
      <c r="C43" s="24"/>
      <c r="D43" s="25"/>
      <c r="E43" s="24"/>
      <c r="F43" s="25"/>
      <c r="G43" s="24"/>
      <c r="H43" s="25"/>
      <c r="I43" s="24"/>
      <c r="J43" s="25"/>
      <c r="K43" s="24"/>
    </row>
    <row r="44" spans="1:11" x14ac:dyDescent="0.2">
      <c r="A44" s="15" t="s">
        <v>11</v>
      </c>
      <c r="B44" s="26">
        <f>SUM(B31:B42)</f>
        <v>1234.5979290614553</v>
      </c>
      <c r="C44" s="27">
        <v>100</v>
      </c>
      <c r="D44" s="26">
        <f>SUM(D31:D42)</f>
        <v>485.99599999999964</v>
      </c>
      <c r="E44" s="27">
        <v>100</v>
      </c>
      <c r="F44" s="26">
        <f>SUM(F31:F42)</f>
        <v>2024.2535964050101</v>
      </c>
      <c r="G44" s="27">
        <v>100</v>
      </c>
      <c r="H44" s="26">
        <f>SUM(H31:H42)</f>
        <v>587.69379166666636</v>
      </c>
      <c r="I44" s="27">
        <v>100</v>
      </c>
      <c r="J44" s="26">
        <f>SUM(J31:J42)</f>
        <v>554.61400000000276</v>
      </c>
      <c r="K44" s="27">
        <v>100</v>
      </c>
    </row>
    <row r="46" spans="1:11" ht="12" customHeight="1" x14ac:dyDescent="0.2">
      <c r="A46" s="28" t="s">
        <v>26</v>
      </c>
    </row>
    <row r="47" spans="1:11" x14ac:dyDescent="0.2">
      <c r="A47" s="20"/>
      <c r="B47" s="6"/>
      <c r="C47" s="6"/>
      <c r="D47" s="6"/>
      <c r="E47" s="6"/>
      <c r="F47" s="6"/>
      <c r="G47" s="6"/>
      <c r="H47" s="6"/>
    </row>
    <row r="49" spans="1:11" x14ac:dyDescent="0.2">
      <c r="A49" s="4" t="s">
        <v>40</v>
      </c>
    </row>
    <row r="50" spans="1:11" x14ac:dyDescent="0.2">
      <c r="A50" s="7" t="s">
        <v>32</v>
      </c>
      <c r="B50" s="8"/>
      <c r="C50" s="8"/>
      <c r="D50" s="8"/>
      <c r="E50" s="8"/>
      <c r="F50" s="8"/>
      <c r="G50" s="8"/>
      <c r="H50" s="8"/>
      <c r="I50" s="7"/>
      <c r="J50" s="7"/>
      <c r="K50" s="7"/>
    </row>
    <row r="52" spans="1:11" x14ac:dyDescent="0.2">
      <c r="A52" s="1" t="s">
        <v>14</v>
      </c>
      <c r="B52" s="9" t="s">
        <v>36</v>
      </c>
      <c r="C52" s="12"/>
      <c r="D52" s="9" t="s">
        <v>37</v>
      </c>
      <c r="E52" s="29"/>
      <c r="F52" s="6"/>
      <c r="G52" s="6"/>
      <c r="H52" s="6"/>
    </row>
    <row r="53" spans="1:11" x14ac:dyDescent="0.2">
      <c r="A53" s="3"/>
      <c r="B53" s="11" t="s">
        <v>12</v>
      </c>
      <c r="C53" s="14" t="s">
        <v>13</v>
      </c>
      <c r="D53" s="11" t="s">
        <v>12</v>
      </c>
      <c r="E53" s="30" t="s">
        <v>13</v>
      </c>
      <c r="F53" s="6"/>
      <c r="G53" s="6"/>
      <c r="H53" s="6"/>
    </row>
    <row r="54" spans="1:11" x14ac:dyDescent="0.2">
      <c r="A54" s="1"/>
      <c r="B54" s="10"/>
      <c r="C54" s="13"/>
      <c r="D54" s="10"/>
      <c r="E54" s="31"/>
      <c r="F54" s="6"/>
      <c r="G54" s="6"/>
      <c r="H54" s="6"/>
    </row>
    <row r="55" spans="1:11" x14ac:dyDescent="0.2">
      <c r="A55" s="2" t="s">
        <v>39</v>
      </c>
      <c r="B55" s="34">
        <v>1.5289999999999999</v>
      </c>
      <c r="C55" s="24">
        <f>B55/B$58*100</f>
        <v>100</v>
      </c>
      <c r="D55" s="34">
        <v>161.15247521008399</v>
      </c>
      <c r="E55" s="32">
        <f>D55/D$58*100</f>
        <v>86.153837013281859</v>
      </c>
      <c r="F55" s="6"/>
      <c r="G55" s="6"/>
      <c r="H55" s="6"/>
    </row>
    <row r="56" spans="1:11" x14ac:dyDescent="0.2">
      <c r="A56" s="2" t="s">
        <v>38</v>
      </c>
      <c r="B56" s="35">
        <v>0</v>
      </c>
      <c r="C56" s="24">
        <f>B56/B$58*100</f>
        <v>0</v>
      </c>
      <c r="D56" s="35">
        <v>25.899524789916001</v>
      </c>
      <c r="E56" s="32">
        <f>D56/D$58*100</f>
        <v>13.846162986718133</v>
      </c>
      <c r="F56" s="6"/>
      <c r="G56" s="6"/>
      <c r="H56" s="6"/>
    </row>
    <row r="57" spans="1:11" x14ac:dyDescent="0.2">
      <c r="A57" s="2"/>
      <c r="B57" s="25"/>
      <c r="C57" s="24"/>
      <c r="D57" s="25"/>
      <c r="E57" s="32"/>
      <c r="F57" s="6"/>
      <c r="G57" s="6"/>
      <c r="H57" s="6"/>
    </row>
    <row r="58" spans="1:11" x14ac:dyDescent="0.2">
      <c r="A58" s="15" t="s">
        <v>11</v>
      </c>
      <c r="B58" s="26">
        <f>SUM(B55:B56)</f>
        <v>1.5289999999999999</v>
      </c>
      <c r="C58" s="27">
        <v>100</v>
      </c>
      <c r="D58" s="26">
        <f>SUM(D55:D56)</f>
        <v>187.05199999999999</v>
      </c>
      <c r="E58" s="33">
        <v>100</v>
      </c>
      <c r="F58" s="6"/>
      <c r="G58" s="6"/>
      <c r="H58" s="6"/>
    </row>
  </sheetData>
  <phoneticPr fontId="0" type="noConversion"/>
  <pageMargins left="0.74803149606299213" right="0.74803149606299213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8"/>
  <sheetViews>
    <sheetView workbookViewId="0">
      <selection activeCell="D56" sqref="D56"/>
    </sheetView>
  </sheetViews>
  <sheetFormatPr defaultRowHeight="11.25" x14ac:dyDescent="0.2"/>
  <cols>
    <col min="1" max="1" width="22.33203125" style="6" customWidth="1"/>
    <col min="2" max="8" width="10.1640625" style="5" customWidth="1"/>
    <col min="9" max="13" width="10.1640625" style="6" customWidth="1"/>
    <col min="14" max="16384" width="9.33203125" style="6"/>
  </cols>
  <sheetData>
    <row r="1" spans="1:13" x14ac:dyDescent="0.2">
      <c r="A1" s="4" t="s">
        <v>23</v>
      </c>
    </row>
    <row r="2" spans="1:13" s="7" customFormat="1" x14ac:dyDescent="0.2">
      <c r="A2" s="7" t="s">
        <v>33</v>
      </c>
      <c r="B2" s="8"/>
      <c r="C2" s="8"/>
      <c r="D2" s="8"/>
      <c r="E2" s="8"/>
      <c r="F2" s="8"/>
      <c r="G2" s="8"/>
      <c r="H2" s="8"/>
    </row>
    <row r="4" spans="1:13" x14ac:dyDescent="0.2">
      <c r="A4" s="1" t="s">
        <v>14</v>
      </c>
      <c r="B4" s="9" t="s">
        <v>0</v>
      </c>
      <c r="C4" s="12"/>
      <c r="D4" s="9" t="s">
        <v>1</v>
      </c>
      <c r="E4" s="12"/>
      <c r="F4" s="9" t="s">
        <v>27</v>
      </c>
      <c r="G4" s="12"/>
      <c r="H4" s="9" t="s">
        <v>2</v>
      </c>
      <c r="I4" s="12"/>
      <c r="J4" s="9" t="s">
        <v>41</v>
      </c>
      <c r="K4" s="12"/>
      <c r="L4" s="9" t="s">
        <v>3</v>
      </c>
      <c r="M4" s="12"/>
    </row>
    <row r="5" spans="1:13" x14ac:dyDescent="0.2">
      <c r="A5" s="3"/>
      <c r="B5" s="11" t="s">
        <v>12</v>
      </c>
      <c r="C5" s="14" t="s">
        <v>13</v>
      </c>
      <c r="D5" s="11" t="s">
        <v>12</v>
      </c>
      <c r="E5" s="14" t="s">
        <v>13</v>
      </c>
      <c r="F5" s="11" t="s">
        <v>12</v>
      </c>
      <c r="G5" s="14" t="s">
        <v>13</v>
      </c>
      <c r="H5" s="11" t="s">
        <v>12</v>
      </c>
      <c r="I5" s="14" t="s">
        <v>13</v>
      </c>
      <c r="J5" s="11" t="s">
        <v>12</v>
      </c>
      <c r="K5" s="14" t="s">
        <v>13</v>
      </c>
      <c r="L5" s="11" t="s">
        <v>12</v>
      </c>
      <c r="M5" s="14" t="s">
        <v>13</v>
      </c>
    </row>
    <row r="6" spans="1:13" x14ac:dyDescent="0.2">
      <c r="A6" s="1"/>
      <c r="B6" s="10"/>
      <c r="C6" s="13"/>
      <c r="D6" s="10"/>
      <c r="E6" s="13"/>
      <c r="F6" s="18"/>
      <c r="G6" s="16"/>
      <c r="H6" s="10"/>
      <c r="I6" s="16"/>
      <c r="J6" s="18"/>
      <c r="K6" s="16"/>
      <c r="L6" s="18"/>
      <c r="M6" s="16"/>
    </row>
    <row r="7" spans="1:13" x14ac:dyDescent="0.2">
      <c r="A7" s="2" t="s">
        <v>4</v>
      </c>
      <c r="B7" s="23">
        <f>Scheduled!B7+Charter!B7</f>
        <v>637.6625694624006</v>
      </c>
      <c r="C7" s="24">
        <f t="shared" ref="C7:C16" si="0">B7/B$20*100</f>
        <v>1.5645283981156388</v>
      </c>
      <c r="D7" s="23">
        <f>Scheduled!D7+Charter!D7</f>
        <v>1508.92505856976</v>
      </c>
      <c r="E7" s="24">
        <f t="shared" ref="E7:E16" si="1">D7/D$20*100</f>
        <v>2.824997469024503</v>
      </c>
      <c r="F7" s="23">
        <f>Scheduled!F7</f>
        <v>28.0777581598213</v>
      </c>
      <c r="G7" s="24">
        <f t="shared" ref="G7:G16" si="2">F7/F$20*100</f>
        <v>0.56473275875711915</v>
      </c>
      <c r="H7" s="23">
        <f>Scheduled!H7+Charter!H7</f>
        <v>1201.1258896998377</v>
      </c>
      <c r="I7" s="24">
        <f t="shared" ref="I7:I16" si="3">H7/H$20*100</f>
        <v>6.9256908374298858</v>
      </c>
      <c r="J7" s="23">
        <f>Scheduled!J7+Charter!J7</f>
        <v>22.349998521834099</v>
      </c>
      <c r="K7" s="24">
        <f>J7/J$20*100</f>
        <v>1.2156056416887544</v>
      </c>
      <c r="L7" s="23">
        <f>Scheduled!L7+Charter!L7</f>
        <v>993.6016111259479</v>
      </c>
      <c r="M7" s="24">
        <f>L7/L$20*100</f>
        <v>3.7909996929492547</v>
      </c>
    </row>
    <row r="8" spans="1:13" x14ac:dyDescent="0.2">
      <c r="A8" s="2" t="s">
        <v>16</v>
      </c>
      <c r="B8" s="23">
        <f>Scheduled!B8+Charter!B8</f>
        <v>2891.602450964358</v>
      </c>
      <c r="C8" s="24">
        <f t="shared" si="0"/>
        <v>7.0946521989029439</v>
      </c>
      <c r="D8" s="23">
        <f>Scheduled!D8+Charter!D8</f>
        <v>4053.9788064788199</v>
      </c>
      <c r="E8" s="24">
        <f t="shared" si="1"/>
        <v>7.5898268126297239</v>
      </c>
      <c r="F8" s="23">
        <f>Scheduled!F8</f>
        <v>351.44465539141902</v>
      </c>
      <c r="G8" s="24">
        <f t="shared" si="2"/>
        <v>7.0686665459513423</v>
      </c>
      <c r="H8" s="23">
        <f>Scheduled!H8+Charter!H8</f>
        <v>5696.6387076743868</v>
      </c>
      <c r="I8" s="24">
        <f t="shared" si="3"/>
        <v>32.846813843758127</v>
      </c>
      <c r="J8" s="23">
        <f>Scheduled!J8+Charter!J8</f>
        <v>929.94825100569994</v>
      </c>
      <c r="K8" s="24">
        <f t="shared" ref="K8:K16" si="4">J8/J$20*100</f>
        <v>50.579436920175283</v>
      </c>
      <c r="L8" s="23">
        <f>Scheduled!L8+Charter!L8</f>
        <v>8176.4263172453448</v>
      </c>
      <c r="M8" s="24">
        <f t="shared" ref="M8:M16" si="5">L8/L$20*100</f>
        <v>31.196436590892546</v>
      </c>
    </row>
    <row r="9" spans="1:13" x14ac:dyDescent="0.2">
      <c r="A9" s="2" t="s">
        <v>17</v>
      </c>
      <c r="B9" s="23">
        <f>Scheduled!B9+Charter!B9</f>
        <v>147.96994812376835</v>
      </c>
      <c r="C9" s="24">
        <f t="shared" si="0"/>
        <v>0.36304967077259803</v>
      </c>
      <c r="D9" s="23">
        <f>Scheduled!D9+Charter!D9</f>
        <v>157.96746139956201</v>
      </c>
      <c r="E9" s="24">
        <f t="shared" si="1"/>
        <v>0.29574542228424222</v>
      </c>
      <c r="F9" s="23">
        <f>Scheduled!F9</f>
        <v>0</v>
      </c>
      <c r="G9" s="24">
        <f t="shared" si="2"/>
        <v>0</v>
      </c>
      <c r="H9" s="23">
        <f>Scheduled!H9+Charter!H9</f>
        <v>22.958579634892502</v>
      </c>
      <c r="I9" s="24">
        <f t="shared" si="3"/>
        <v>0.13237915024670277</v>
      </c>
      <c r="J9" s="23">
        <f>Scheduled!J9+Charter!J9</f>
        <v>2.7131726229405402</v>
      </c>
      <c r="K9" s="24">
        <f t="shared" si="4"/>
        <v>0.14756815057951697</v>
      </c>
      <c r="L9" s="23">
        <f>Scheduled!L9+Charter!L9</f>
        <v>57.683277454849303</v>
      </c>
      <c r="M9" s="24">
        <f t="shared" si="5"/>
        <v>0.22008547960367694</v>
      </c>
    </row>
    <row r="10" spans="1:13" x14ac:dyDescent="0.2">
      <c r="A10" s="2" t="s">
        <v>5</v>
      </c>
      <c r="B10" s="23">
        <f>Scheduled!B10+Charter!B10</f>
        <v>257.90988075995597</v>
      </c>
      <c r="C10" s="24">
        <f t="shared" si="0"/>
        <v>0.63279130989883492</v>
      </c>
      <c r="D10" s="23">
        <f>Scheduled!D10+Charter!D10</f>
        <v>507.46890943165204</v>
      </c>
      <c r="E10" s="24">
        <f t="shared" si="1"/>
        <v>0.95007924787986697</v>
      </c>
      <c r="F10" s="23">
        <f>Scheduled!F10</f>
        <v>0</v>
      </c>
      <c r="G10" s="24">
        <f>F10/F$20*100</f>
        <v>0</v>
      </c>
      <c r="H10" s="23">
        <f>Scheduled!H10+Charter!H10</f>
        <v>74.866964471928398</v>
      </c>
      <c r="I10" s="24">
        <f t="shared" si="3"/>
        <v>0.43168285216048269</v>
      </c>
      <c r="J10" s="23">
        <f>Scheduled!J10+Charter!J10</f>
        <v>5.4009587261487004</v>
      </c>
      <c r="K10" s="24">
        <f t="shared" si="4"/>
        <v>0.29375554059301529</v>
      </c>
      <c r="L10" s="23">
        <f>Scheduled!L10+Charter!L10</f>
        <v>137.0078109621964</v>
      </c>
      <c r="M10" s="24">
        <f t="shared" si="5"/>
        <v>0.52274127122313807</v>
      </c>
    </row>
    <row r="11" spans="1:13" x14ac:dyDescent="0.2">
      <c r="A11" s="2" t="s">
        <v>6</v>
      </c>
      <c r="B11" s="23">
        <f>Scheduled!B11+Charter!B11</f>
        <v>195.68460119115508</v>
      </c>
      <c r="C11" s="24">
        <f t="shared" si="0"/>
        <v>0.48011931435086014</v>
      </c>
      <c r="D11" s="23">
        <f>Scheduled!D11+Charter!D11</f>
        <v>159.28809421009598</v>
      </c>
      <c r="E11" s="24">
        <f t="shared" si="1"/>
        <v>0.29821790050712055</v>
      </c>
      <c r="F11" s="23">
        <f>Scheduled!F11</f>
        <v>0</v>
      </c>
      <c r="G11" s="24">
        <f t="shared" si="2"/>
        <v>0</v>
      </c>
      <c r="H11" s="23">
        <f>Scheduled!H11+Charter!H11</f>
        <v>21.375852628204701</v>
      </c>
      <c r="I11" s="24">
        <f t="shared" si="3"/>
        <v>0.12325314769995074</v>
      </c>
      <c r="J11" s="23">
        <f>Scheduled!J11+Charter!J11</f>
        <v>2.2094501594896299</v>
      </c>
      <c r="K11" s="24">
        <f t="shared" si="4"/>
        <v>0.12017092870417366</v>
      </c>
      <c r="L11" s="23">
        <f>Scheduled!L11+Charter!L11</f>
        <v>54.526696288276348</v>
      </c>
      <c r="M11" s="24">
        <f t="shared" si="5"/>
        <v>0.20804182136153004</v>
      </c>
    </row>
    <row r="12" spans="1:13" x14ac:dyDescent="0.2">
      <c r="A12" s="2" t="s">
        <v>7</v>
      </c>
      <c r="B12" s="23">
        <f>Scheduled!B12+Charter!B12</f>
        <v>33135.287020707045</v>
      </c>
      <c r="C12" s="24">
        <f t="shared" si="0"/>
        <v>81.298636624249099</v>
      </c>
      <c r="D12" s="23">
        <f>Scheduled!D12+Charter!D12</f>
        <v>40283.6461093049</v>
      </c>
      <c r="E12" s="24">
        <f t="shared" si="1"/>
        <v>75.418721198607429</v>
      </c>
      <c r="F12" s="23">
        <f>Scheduled!F12</f>
        <v>4486.5430387865099</v>
      </c>
      <c r="G12" s="24">
        <f t="shared" si="2"/>
        <v>90.23860855109595</v>
      </c>
      <c r="H12" s="23">
        <f>Scheduled!H12+Charter!H12</f>
        <v>9287.8583736384226</v>
      </c>
      <c r="I12" s="24">
        <f t="shared" si="3"/>
        <v>53.553783320521788</v>
      </c>
      <c r="J12" s="23">
        <f>Scheduled!J12+Charter!J12</f>
        <v>832.44346450154001</v>
      </c>
      <c r="K12" s="24">
        <f t="shared" si="4"/>
        <v>45.276198602270121</v>
      </c>
      <c r="L12" s="23">
        <f>Scheduled!L12+Charter!L12</f>
        <v>15290.422806623077</v>
      </c>
      <c r="M12" s="24">
        <f t="shared" si="5"/>
        <v>58.339265472089352</v>
      </c>
    </row>
    <row r="13" spans="1:13" x14ac:dyDescent="0.2">
      <c r="A13" s="2" t="s">
        <v>8</v>
      </c>
      <c r="B13" s="23">
        <f>Scheduled!B13+Charter!B13</f>
        <v>2027.600636687831</v>
      </c>
      <c r="C13" s="24">
        <f t="shared" si="0"/>
        <v>4.9747921989680322</v>
      </c>
      <c r="D13" s="23">
        <f>Scheduled!D13+Charter!D13</f>
        <v>3725.4617410464698</v>
      </c>
      <c r="E13" s="24">
        <f t="shared" si="1"/>
        <v>6.974779780898797</v>
      </c>
      <c r="F13" s="23">
        <f>Scheduled!F13</f>
        <v>37.479629574584898</v>
      </c>
      <c r="G13" s="24">
        <f t="shared" si="2"/>
        <v>0.75383420878445784</v>
      </c>
      <c r="H13" s="23">
        <f>Scheduled!H13+Charter!H13</f>
        <v>353.31010090685334</v>
      </c>
      <c r="I13" s="24">
        <f t="shared" si="3"/>
        <v>2.0371857351551292</v>
      </c>
      <c r="J13" s="23">
        <f>Scheduled!J13+Charter!J13</f>
        <v>16.541403307343401</v>
      </c>
      <c r="K13" s="24">
        <f t="shared" si="4"/>
        <v>0.89967894907071155</v>
      </c>
      <c r="L13" s="23">
        <f>Scheduled!L13+Charter!L13</f>
        <v>503.67279277154529</v>
      </c>
      <c r="M13" s="24">
        <f t="shared" si="5"/>
        <v>1.921719310197239</v>
      </c>
    </row>
    <row r="14" spans="1:13" x14ac:dyDescent="0.2">
      <c r="A14" s="2" t="s">
        <v>9</v>
      </c>
      <c r="B14" s="23">
        <f>Scheduled!B14+Charter!B14</f>
        <v>465.89957769646543</v>
      </c>
      <c r="C14" s="24">
        <f t="shared" si="0"/>
        <v>1.1431016259755287</v>
      </c>
      <c r="D14" s="23">
        <f>Scheduled!D14+Charter!D14</f>
        <v>936.84716306762391</v>
      </c>
      <c r="E14" s="24">
        <f t="shared" si="1"/>
        <v>1.7539577923355611</v>
      </c>
      <c r="F14" s="23">
        <f>Scheduled!F14</f>
        <v>9.9143165740041592</v>
      </c>
      <c r="G14" s="24">
        <f t="shared" si="2"/>
        <v>0.19940834728182708</v>
      </c>
      <c r="H14" s="23">
        <f>Scheduled!H14+Charter!H14</f>
        <v>69.238701252669998</v>
      </c>
      <c r="I14" s="24">
        <f t="shared" si="3"/>
        <v>0.39923029132358112</v>
      </c>
      <c r="J14" s="23">
        <f>Scheduled!J14+Charter!J14</f>
        <v>2.6332592606836802</v>
      </c>
      <c r="K14" s="24">
        <f t="shared" si="4"/>
        <v>0.14322170134325168</v>
      </c>
      <c r="L14" s="23">
        <f>Scheduled!L14+Charter!L14</f>
        <v>123.01982280802901</v>
      </c>
      <c r="M14" s="24">
        <f t="shared" si="5"/>
        <v>0.46937133079265242</v>
      </c>
    </row>
    <row r="15" spans="1:13" x14ac:dyDescent="0.2">
      <c r="A15" s="2" t="s">
        <v>10</v>
      </c>
      <c r="B15" s="23">
        <f>Scheduled!B15+Charter!B15</f>
        <v>579.61321678306263</v>
      </c>
      <c r="C15" s="24">
        <f t="shared" si="0"/>
        <v>1.4221021916729073</v>
      </c>
      <c r="D15" s="23">
        <f>Scheduled!D15+Charter!D15</f>
        <v>1372.9636205872901</v>
      </c>
      <c r="E15" s="24">
        <f t="shared" si="1"/>
        <v>2.5704515484010684</v>
      </c>
      <c r="F15" s="23">
        <f>Scheduled!F15</f>
        <v>26.038387299582698</v>
      </c>
      <c r="G15" s="24">
        <f t="shared" si="2"/>
        <v>0.52371454336129453</v>
      </c>
      <c r="H15" s="23">
        <f>Scheduled!H15+Charter!H15</f>
        <v>490.60974151240902</v>
      </c>
      <c r="I15" s="24">
        <f t="shared" si="3"/>
        <v>2.8288553437104347</v>
      </c>
      <c r="J15" s="23">
        <f>Scheduled!J15+Charter!J15</f>
        <v>13.388036083152601</v>
      </c>
      <c r="K15" s="24">
        <f t="shared" si="4"/>
        <v>0.72816882640569325</v>
      </c>
      <c r="L15" s="23">
        <f>Scheduled!L15+Charter!L15</f>
        <v>391.45482023910699</v>
      </c>
      <c r="M15" s="24">
        <f t="shared" si="5"/>
        <v>1.4935614905538324</v>
      </c>
    </row>
    <row r="16" spans="1:13" x14ac:dyDescent="0.2">
      <c r="A16" s="2" t="s">
        <v>25</v>
      </c>
      <c r="B16" s="23">
        <f>Scheduled!B16+Charter!B16</f>
        <v>418.26419171767759</v>
      </c>
      <c r="C16" s="24">
        <f t="shared" si="0"/>
        <v>1.0262264670935435</v>
      </c>
      <c r="D16" s="23">
        <f>Scheduled!D16+Charter!D16</f>
        <v>706.77729954663801</v>
      </c>
      <c r="E16" s="24">
        <f t="shared" si="1"/>
        <v>1.3232228274317028</v>
      </c>
      <c r="F16" s="23">
        <f>Scheduled!F16</f>
        <v>32.368592501690102</v>
      </c>
      <c r="G16" s="24">
        <f t="shared" si="2"/>
        <v>0.65103504476800422</v>
      </c>
      <c r="H16" s="23">
        <f>Scheduled!H16+Charter!H16</f>
        <v>125.06513814614399</v>
      </c>
      <c r="I16" s="24">
        <f t="shared" si="3"/>
        <v>0.72112547799390714</v>
      </c>
      <c r="J16" s="23">
        <f>Scheduled!J16+Charter!J16</f>
        <v>10.961574282142699</v>
      </c>
      <c r="K16" s="24">
        <f t="shared" si="4"/>
        <v>0.59619473916947452</v>
      </c>
      <c r="L16" s="23">
        <f>Scheduled!L16+Charter!L16</f>
        <v>481.67208463927</v>
      </c>
      <c r="M16" s="24">
        <f t="shared" si="5"/>
        <v>1.8377775403367733</v>
      </c>
    </row>
    <row r="17" spans="1:13" x14ac:dyDescent="0.2">
      <c r="A17" s="2"/>
      <c r="B17" s="23"/>
      <c r="C17" s="24"/>
      <c r="D17" s="23"/>
      <c r="E17" s="24"/>
      <c r="F17" s="23"/>
      <c r="G17" s="24"/>
      <c r="H17" s="23"/>
      <c r="I17" s="24"/>
      <c r="J17" s="23"/>
      <c r="K17" s="24"/>
      <c r="L17" s="23"/>
      <c r="M17" s="24"/>
    </row>
    <row r="18" spans="1:13" x14ac:dyDescent="0.2">
      <c r="A18" s="2" t="s">
        <v>28</v>
      </c>
      <c r="B18" s="23">
        <f>Scheduled!B18+Charter!B18</f>
        <v>0</v>
      </c>
      <c r="C18" s="24">
        <f>B18/B$20*100</f>
        <v>0</v>
      </c>
      <c r="D18" s="23">
        <f>Scheduled!D18+Charter!D18</f>
        <v>0</v>
      </c>
      <c r="E18" s="24">
        <f>D18/D$20*100</f>
        <v>0</v>
      </c>
      <c r="F18" s="23">
        <f>Scheduled!F18</f>
        <v>0</v>
      </c>
      <c r="G18" s="24">
        <f>F18/F$20*100</f>
        <v>0</v>
      </c>
      <c r="H18" s="23">
        <f>Scheduled!H18+Charter!H18</f>
        <v>0</v>
      </c>
      <c r="I18" s="24">
        <f>H18/H$20*100</f>
        <v>0</v>
      </c>
      <c r="J18" s="23">
        <f>Scheduled!J18+Charter!J18</f>
        <v>0</v>
      </c>
      <c r="K18" s="24">
        <f>J18/J$20*100</f>
        <v>0</v>
      </c>
      <c r="L18" s="23">
        <f>Scheduled!L18+Charter!L18</f>
        <v>0</v>
      </c>
      <c r="M18" s="24">
        <f>L18/L$20*100</f>
        <v>0</v>
      </c>
    </row>
    <row r="19" spans="1:13" x14ac:dyDescent="0.2">
      <c r="A19" s="2"/>
      <c r="B19" s="25"/>
      <c r="C19" s="24"/>
      <c r="D19" s="25"/>
      <c r="E19" s="24"/>
      <c r="F19" s="25"/>
      <c r="G19" s="24"/>
      <c r="H19" s="25"/>
      <c r="I19" s="24"/>
      <c r="J19" s="25"/>
      <c r="K19" s="24"/>
      <c r="L19" s="25"/>
      <c r="M19" s="24"/>
    </row>
    <row r="20" spans="1:13" x14ac:dyDescent="0.2">
      <c r="A20" s="15" t="s">
        <v>11</v>
      </c>
      <c r="B20" s="26">
        <f>SUM(B7:B18)</f>
        <v>40757.494094093723</v>
      </c>
      <c r="C20" s="27">
        <v>100</v>
      </c>
      <c r="D20" s="26">
        <f>SUM(D7:D18)</f>
        <v>53413.324263642804</v>
      </c>
      <c r="E20" s="27">
        <v>100</v>
      </c>
      <c r="F20" s="26">
        <f>SUM(F7:F18)</f>
        <v>4971.866378287612</v>
      </c>
      <c r="G20" s="27">
        <v>100</v>
      </c>
      <c r="H20" s="26">
        <f>SUM(H7:H18)</f>
        <v>17343.04804956575</v>
      </c>
      <c r="I20" s="27">
        <v>100</v>
      </c>
      <c r="J20" s="26">
        <f>SUM(J7:J18)</f>
        <v>1838.5895684709753</v>
      </c>
      <c r="K20" s="27">
        <v>100</v>
      </c>
      <c r="L20" s="26">
        <f>SUM(L7:L18)</f>
        <v>26209.488040157645</v>
      </c>
      <c r="M20" s="27">
        <v>100</v>
      </c>
    </row>
    <row r="21" spans="1:13" x14ac:dyDescent="0.2">
      <c r="B21" s="19"/>
      <c r="D21" s="19"/>
      <c r="F21" s="19"/>
      <c r="H21" s="19"/>
      <c r="I21" s="5"/>
      <c r="J21" s="5"/>
      <c r="K21" s="5"/>
    </row>
    <row r="22" spans="1:13" x14ac:dyDescent="0.2">
      <c r="A22" s="28" t="s">
        <v>26</v>
      </c>
      <c r="B22" s="17"/>
      <c r="D22" s="17"/>
      <c r="F22" s="17"/>
      <c r="H22" s="17"/>
      <c r="I22" s="5"/>
      <c r="J22" s="5"/>
      <c r="K22" s="5"/>
    </row>
    <row r="23" spans="1:13" x14ac:dyDescent="0.2">
      <c r="A23" s="20"/>
      <c r="B23" s="17"/>
      <c r="D23" s="17"/>
      <c r="F23" s="17"/>
      <c r="H23" s="17"/>
      <c r="I23" s="5"/>
      <c r="J23" s="5"/>
      <c r="K23" s="5"/>
    </row>
    <row r="24" spans="1:13" x14ac:dyDescent="0.2">
      <c r="D24" s="17"/>
    </row>
    <row r="25" spans="1:13" x14ac:dyDescent="0.2">
      <c r="A25" s="4" t="s">
        <v>24</v>
      </c>
    </row>
    <row r="26" spans="1:13" x14ac:dyDescent="0.2">
      <c r="A26" s="7" t="s">
        <v>33</v>
      </c>
    </row>
    <row r="28" spans="1:13" x14ac:dyDescent="0.2">
      <c r="A28" s="1" t="s">
        <v>14</v>
      </c>
      <c r="B28" s="22" t="s">
        <v>20</v>
      </c>
      <c r="C28" s="12"/>
      <c r="D28" s="22" t="s">
        <v>4</v>
      </c>
      <c r="E28" s="21"/>
      <c r="F28" s="9" t="s">
        <v>15</v>
      </c>
      <c r="G28" s="12"/>
      <c r="H28" s="9" t="s">
        <v>34</v>
      </c>
      <c r="I28" s="12"/>
      <c r="J28" s="9" t="s">
        <v>35</v>
      </c>
      <c r="K28" s="12"/>
    </row>
    <row r="29" spans="1:13" x14ac:dyDescent="0.2">
      <c r="A29" s="3"/>
      <c r="B29" s="11" t="s">
        <v>12</v>
      </c>
      <c r="C29" s="14" t="s">
        <v>13</v>
      </c>
      <c r="D29" s="11" t="s">
        <v>12</v>
      </c>
      <c r="E29" s="14" t="s">
        <v>13</v>
      </c>
      <c r="F29" s="11" t="s">
        <v>12</v>
      </c>
      <c r="G29" s="14" t="s">
        <v>13</v>
      </c>
      <c r="H29" s="11" t="s">
        <v>12</v>
      </c>
      <c r="I29" s="14" t="s">
        <v>13</v>
      </c>
      <c r="J29" s="11" t="s">
        <v>12</v>
      </c>
      <c r="K29" s="14" t="s">
        <v>13</v>
      </c>
    </row>
    <row r="30" spans="1:13" x14ac:dyDescent="0.2">
      <c r="A30" s="1"/>
      <c r="B30" s="10"/>
      <c r="C30" s="13"/>
      <c r="D30" s="10"/>
      <c r="E30" s="13"/>
      <c r="F30" s="10"/>
      <c r="G30" s="13"/>
      <c r="H30" s="10"/>
      <c r="I30" s="13"/>
      <c r="J30" s="10"/>
      <c r="K30" s="13"/>
    </row>
    <row r="31" spans="1:13" x14ac:dyDescent="0.2">
      <c r="A31" s="2" t="s">
        <v>4</v>
      </c>
      <c r="B31" s="23">
        <f>Scheduled!B31+Charter!B31</f>
        <v>1591.2331978000559</v>
      </c>
      <c r="C31" s="24">
        <f t="shared" ref="C31:C40" si="6">B31/B$44*100</f>
        <v>13.464521582157312</v>
      </c>
      <c r="D31" s="23">
        <f>Scheduled!D31+Charter!D31</f>
        <v>2997.8270328217732</v>
      </c>
      <c r="E31" s="24">
        <f t="shared" ref="E31:E40" si="7">D31/D$44*100</f>
        <v>66.358953831305286</v>
      </c>
      <c r="F31" s="23">
        <f>Scheduled!F31+Charter!F31</f>
        <v>1095.1792102988161</v>
      </c>
      <c r="G31" s="24">
        <f t="shared" ref="G31:G40" si="8">F31/F$44*100</f>
        <v>4.2534103982299367</v>
      </c>
      <c r="H31" s="23">
        <f>Scheduled!H31+Charter!H31</f>
        <v>0</v>
      </c>
      <c r="I31" s="24">
        <f t="shared" ref="I31:I40" si="9">H31/H$44*100</f>
        <v>0</v>
      </c>
      <c r="J31" s="23">
        <f>Scheduled!J31+Charter!J31</f>
        <v>0</v>
      </c>
      <c r="K31" s="24">
        <f t="shared" ref="K31:K40" si="10">J31/J$44*100</f>
        <v>0</v>
      </c>
    </row>
    <row r="32" spans="1:13" x14ac:dyDescent="0.2">
      <c r="A32" s="2" t="s">
        <v>16</v>
      </c>
      <c r="B32" s="23">
        <f>Scheduled!B32+Charter!B32</f>
        <v>157.46141953071862</v>
      </c>
      <c r="C32" s="24">
        <f t="shared" si="6"/>
        <v>1.3323896739708991</v>
      </c>
      <c r="D32" s="23">
        <f>Scheduled!D32+Charter!D32</f>
        <v>48.523430857270199</v>
      </c>
      <c r="E32" s="24">
        <f t="shared" si="7"/>
        <v>1.0740993635524272</v>
      </c>
      <c r="F32" s="23">
        <f>Scheduled!F32+Charter!F32</f>
        <v>53.10820412550698</v>
      </c>
      <c r="G32" s="24">
        <f t="shared" si="8"/>
        <v>0.20625938251431541</v>
      </c>
      <c r="H32" s="23">
        <f>Scheduled!H32+Charter!H32</f>
        <v>0</v>
      </c>
      <c r="I32" s="24">
        <f t="shared" si="9"/>
        <v>0</v>
      </c>
      <c r="J32" s="23">
        <f>Scheduled!J32+Charter!J32</f>
        <v>0</v>
      </c>
      <c r="K32" s="24">
        <f t="shared" si="10"/>
        <v>0</v>
      </c>
    </row>
    <row r="33" spans="1:11" x14ac:dyDescent="0.2">
      <c r="A33" s="2" t="s">
        <v>17</v>
      </c>
      <c r="B33" s="23">
        <f>Scheduled!B33+Charter!B33</f>
        <v>24.921035258917613</v>
      </c>
      <c r="C33" s="24">
        <f t="shared" si="6"/>
        <v>0.2108740677088127</v>
      </c>
      <c r="D33" s="23">
        <f>Scheduled!D33+Charter!D33</f>
        <v>28.032016787151107</v>
      </c>
      <c r="E33" s="24">
        <f t="shared" si="7"/>
        <v>0.62050788368066812</v>
      </c>
      <c r="F33" s="23">
        <f>Scheduled!F33+Charter!F33</f>
        <v>512.48859683506862</v>
      </c>
      <c r="G33" s="24">
        <f t="shared" si="8"/>
        <v>1.9903813971758948</v>
      </c>
      <c r="H33" s="23">
        <f>Scheduled!H33+Charter!H33</f>
        <v>11.165134716786399</v>
      </c>
      <c r="I33" s="24">
        <f t="shared" si="9"/>
        <v>0.13905342451557651</v>
      </c>
      <c r="J33" s="23">
        <f>Scheduled!J33+Charter!J33</f>
        <v>0.19744444444444401</v>
      </c>
      <c r="K33" s="24">
        <f t="shared" si="10"/>
        <v>1.2635584942156313E-2</v>
      </c>
    </row>
    <row r="34" spans="1:11" x14ac:dyDescent="0.2">
      <c r="A34" s="2" t="s">
        <v>5</v>
      </c>
      <c r="B34" s="23">
        <f>Scheduled!B34+Charter!B34</f>
        <v>172.68129823268001</v>
      </c>
      <c r="C34" s="24">
        <f t="shared" si="6"/>
        <v>1.4611755650292917</v>
      </c>
      <c r="D34" s="23">
        <f>Scheduled!D34+Charter!D34</f>
        <v>39.378101699099894</v>
      </c>
      <c r="E34" s="24">
        <f t="shared" si="7"/>
        <v>0.87166124129429301</v>
      </c>
      <c r="F34" s="23">
        <f>Scheduled!F34+Charter!F34</f>
        <v>15868.547964132718</v>
      </c>
      <c r="G34" s="24">
        <f t="shared" si="8"/>
        <v>61.62959110321011</v>
      </c>
      <c r="H34" s="23">
        <f>Scheduled!H34+Charter!H34</f>
        <v>0</v>
      </c>
      <c r="I34" s="24">
        <f t="shared" si="9"/>
        <v>0</v>
      </c>
      <c r="J34" s="23">
        <f>Scheduled!J34+Charter!J34</f>
        <v>0</v>
      </c>
      <c r="K34" s="24">
        <f t="shared" si="10"/>
        <v>0</v>
      </c>
    </row>
    <row r="35" spans="1:11" x14ac:dyDescent="0.2">
      <c r="A35" s="2" t="s">
        <v>6</v>
      </c>
      <c r="B35" s="23">
        <f>Scheduled!B35+Charter!B35</f>
        <v>0</v>
      </c>
      <c r="C35" s="24">
        <f t="shared" si="6"/>
        <v>0</v>
      </c>
      <c r="D35" s="23">
        <f>Scheduled!D35+Charter!D35</f>
        <v>0</v>
      </c>
      <c r="E35" s="24">
        <f t="shared" si="7"/>
        <v>0</v>
      </c>
      <c r="F35" s="23">
        <f>Scheduled!F35+Charter!F35</f>
        <v>345.86346519476956</v>
      </c>
      <c r="G35" s="24">
        <f t="shared" si="8"/>
        <v>1.3432498036790581</v>
      </c>
      <c r="H35" s="23">
        <f>Scheduled!H35+Charter!H35</f>
        <v>0</v>
      </c>
      <c r="I35" s="24">
        <f t="shared" si="9"/>
        <v>0</v>
      </c>
      <c r="J35" s="23">
        <f>Scheduled!J35+Charter!J35</f>
        <v>0.33355559147793001</v>
      </c>
      <c r="K35" s="24">
        <f t="shared" si="10"/>
        <v>2.1346105842124513E-2</v>
      </c>
    </row>
    <row r="36" spans="1:11" x14ac:dyDescent="0.2">
      <c r="A36" s="2" t="s">
        <v>7</v>
      </c>
      <c r="B36" s="23">
        <f>Scheduled!B36+Charter!B36</f>
        <v>436.28641226354523</v>
      </c>
      <c r="C36" s="24">
        <f t="shared" si="6"/>
        <v>3.6917202469418471</v>
      </c>
      <c r="D36" s="23">
        <f>Scheduled!D36+Charter!D36</f>
        <v>58.884933428619426</v>
      </c>
      <c r="E36" s="24">
        <f t="shared" si="7"/>
        <v>1.3034583169633966</v>
      </c>
      <c r="F36" s="23">
        <f>Scheduled!F36+Charter!F36</f>
        <v>169.382457324103</v>
      </c>
      <c r="G36" s="24">
        <f t="shared" si="8"/>
        <v>0.65784037761591996</v>
      </c>
      <c r="H36" s="23">
        <f>Scheduled!H36+Charter!H36</f>
        <v>1.49458481897018</v>
      </c>
      <c r="I36" s="24">
        <f t="shared" si="9"/>
        <v>1.8613939068225973E-2</v>
      </c>
      <c r="J36" s="23">
        <f>Scheduled!J36+Charter!J36</f>
        <v>0</v>
      </c>
      <c r="K36" s="24">
        <f t="shared" si="10"/>
        <v>0</v>
      </c>
    </row>
    <row r="37" spans="1:11" x14ac:dyDescent="0.2">
      <c r="A37" s="2" t="s">
        <v>8</v>
      </c>
      <c r="B37" s="23">
        <f>Scheduled!B37+Charter!B37</f>
        <v>442.84395285899598</v>
      </c>
      <c r="C37" s="24">
        <f t="shared" si="6"/>
        <v>3.7472081207465098</v>
      </c>
      <c r="D37" s="23">
        <f>Scheduled!D37+Charter!D37</f>
        <v>28.691863083698738</v>
      </c>
      <c r="E37" s="24">
        <f t="shared" si="7"/>
        <v>0.63511403321797033</v>
      </c>
      <c r="F37" s="23">
        <f>Scheduled!F37+Charter!F37</f>
        <v>80.83136288282067</v>
      </c>
      <c r="G37" s="24">
        <f t="shared" si="8"/>
        <v>0.31392940639831873</v>
      </c>
      <c r="H37" s="23">
        <f>Scheduled!H37+Charter!H37</f>
        <v>6115.7554722576442</v>
      </c>
      <c r="I37" s="24">
        <f t="shared" si="9"/>
        <v>76.167172496246707</v>
      </c>
      <c r="J37" s="23">
        <f>Scheduled!J37+Charter!J37</f>
        <v>75.966820994270392</v>
      </c>
      <c r="K37" s="24">
        <f t="shared" si="10"/>
        <v>4.861545849818909</v>
      </c>
    </row>
    <row r="38" spans="1:11" x14ac:dyDescent="0.2">
      <c r="A38" s="2" t="s">
        <v>9</v>
      </c>
      <c r="B38" s="23">
        <f>Scheduled!B38+Charter!B38</f>
        <v>197.44914670731228</v>
      </c>
      <c r="C38" s="24">
        <f t="shared" si="6"/>
        <v>1.6707534137012197</v>
      </c>
      <c r="D38" s="23">
        <f>Scheduled!D38+Charter!D38</f>
        <v>11.284524218541765</v>
      </c>
      <c r="E38" s="24">
        <f t="shared" si="7"/>
        <v>0.24979066951758283</v>
      </c>
      <c r="F38" s="23">
        <f>Scheduled!F38+Charter!F38</f>
        <v>988.91706872079351</v>
      </c>
      <c r="G38" s="24">
        <f t="shared" si="8"/>
        <v>3.8407140160526101</v>
      </c>
      <c r="H38" s="23">
        <f>Scheduled!H38+Charter!H38</f>
        <v>1694.686144815694</v>
      </c>
      <c r="I38" s="24">
        <f t="shared" si="9"/>
        <v>21.106051820532702</v>
      </c>
      <c r="J38" s="23">
        <f>Scheduled!J38+Charter!J38</f>
        <v>1468.5313740241331</v>
      </c>
      <c r="K38" s="24">
        <f t="shared" si="10"/>
        <v>93.979615222471296</v>
      </c>
    </row>
    <row r="39" spans="1:11" x14ac:dyDescent="0.2">
      <c r="A39" s="2" t="s">
        <v>10</v>
      </c>
      <c r="B39" s="23">
        <f>Scheduled!B39+Charter!B39</f>
        <v>8645.8128647513786</v>
      </c>
      <c r="C39" s="24">
        <f t="shared" si="6"/>
        <v>73.158185785516679</v>
      </c>
      <c r="D39" s="23">
        <f>Scheduled!D39+Charter!D39</f>
        <v>672.73421401447149</v>
      </c>
      <c r="E39" s="24">
        <f t="shared" si="7"/>
        <v>14.891432414132822</v>
      </c>
      <c r="F39" s="23">
        <f>Scheduled!F39+Charter!F39</f>
        <v>1529.0070456369301</v>
      </c>
      <c r="G39" s="24">
        <f t="shared" si="8"/>
        <v>5.9382924782734836</v>
      </c>
      <c r="H39" s="23">
        <f>Scheduled!H39+Charter!H39</f>
        <v>206.28359632774431</v>
      </c>
      <c r="I39" s="24">
        <f t="shared" si="9"/>
        <v>2.5691083196368036</v>
      </c>
      <c r="J39" s="23">
        <f>Scheduled!J39+Charter!J39</f>
        <v>17.577089880744911</v>
      </c>
      <c r="K39" s="24">
        <f t="shared" si="10"/>
        <v>1.1248572369255041</v>
      </c>
    </row>
    <row r="40" spans="1:11" x14ac:dyDescent="0.2">
      <c r="A40" s="2" t="s">
        <v>25</v>
      </c>
      <c r="B40" s="23">
        <f>Scheduled!B40+Charter!B40</f>
        <v>149.28124132940852</v>
      </c>
      <c r="C40" s="24">
        <f t="shared" si="6"/>
        <v>1.2631715442274345</v>
      </c>
      <c r="D40" s="23">
        <f>Scheduled!D40+Charter!D40</f>
        <v>632.23624966391822</v>
      </c>
      <c r="E40" s="24">
        <f t="shared" si="7"/>
        <v>13.994982246335569</v>
      </c>
      <c r="F40" s="23">
        <f>Scheduled!F40+Charter!F40</f>
        <v>5104.935614537515</v>
      </c>
      <c r="G40" s="24">
        <f t="shared" si="8"/>
        <v>19.826331636850348</v>
      </c>
      <c r="H40" s="23">
        <f>Scheduled!H40+Charter!H40</f>
        <v>0</v>
      </c>
      <c r="I40" s="24">
        <f t="shared" si="9"/>
        <v>0</v>
      </c>
      <c r="J40" s="23">
        <f>Scheduled!J40+Charter!J40</f>
        <v>0</v>
      </c>
      <c r="K40" s="24">
        <f t="shared" si="10"/>
        <v>0</v>
      </c>
    </row>
    <row r="41" spans="1:11" x14ac:dyDescent="0.2">
      <c r="A41" s="2"/>
      <c r="B41" s="23">
        <f>Scheduled!B41+Charter!B41</f>
        <v>0</v>
      </c>
      <c r="C41" s="24"/>
      <c r="D41" s="23">
        <f>Scheduled!D41+Charter!D41</f>
        <v>0</v>
      </c>
      <c r="E41" s="24"/>
      <c r="F41" s="23">
        <f>Scheduled!F41+Charter!F41</f>
        <v>0</v>
      </c>
      <c r="G41" s="24"/>
      <c r="H41" s="23">
        <f>Scheduled!H41+Charter!H41</f>
        <v>0</v>
      </c>
      <c r="I41" s="24"/>
      <c r="J41" s="23">
        <f>Scheduled!J41+Charter!J41</f>
        <v>0</v>
      </c>
      <c r="K41" s="24"/>
    </row>
    <row r="42" spans="1:11" x14ac:dyDescent="0.2">
      <c r="A42" s="2" t="s">
        <v>28</v>
      </c>
      <c r="B42" s="23">
        <f>Scheduled!B42+Charter!B42</f>
        <v>0</v>
      </c>
      <c r="C42" s="24">
        <f>B42/B$44*100</f>
        <v>0</v>
      </c>
      <c r="D42" s="23">
        <f>Scheduled!D42+Charter!D42</f>
        <v>0</v>
      </c>
      <c r="E42" s="24">
        <f>D42/D$44*100</f>
        <v>0</v>
      </c>
      <c r="F42" s="23">
        <f>Scheduled!F42+Charter!F42</f>
        <v>0</v>
      </c>
      <c r="G42" s="24">
        <f>F42/F$44*100</f>
        <v>0</v>
      </c>
      <c r="H42" s="23">
        <f>Scheduled!H42+Charter!H42</f>
        <v>0</v>
      </c>
      <c r="I42" s="24">
        <f>H42/H$44*100</f>
        <v>0</v>
      </c>
      <c r="J42" s="23">
        <f>Scheduled!J42+Charter!J42</f>
        <v>0</v>
      </c>
      <c r="K42" s="24">
        <f>J42/J$44*100</f>
        <v>0</v>
      </c>
    </row>
    <row r="43" spans="1:11" x14ac:dyDescent="0.2">
      <c r="A43" s="2"/>
      <c r="B43" s="25"/>
      <c r="C43" s="24"/>
      <c r="D43" s="25"/>
      <c r="E43" s="24"/>
      <c r="F43" s="25"/>
      <c r="G43" s="24"/>
      <c r="H43" s="25"/>
      <c r="I43" s="24"/>
      <c r="J43" s="25"/>
      <c r="K43" s="24"/>
    </row>
    <row r="44" spans="1:11" x14ac:dyDescent="0.2">
      <c r="A44" s="15" t="s">
        <v>11</v>
      </c>
      <c r="B44" s="26">
        <f>SUM(B31:B42)</f>
        <v>11817.970568733013</v>
      </c>
      <c r="C44" s="27">
        <v>100</v>
      </c>
      <c r="D44" s="26">
        <f>SUM(D31:D42)</f>
        <v>4517.5923665745431</v>
      </c>
      <c r="E44" s="27">
        <v>100</v>
      </c>
      <c r="F44" s="26">
        <f>SUM(F31:F42)</f>
        <v>25748.260989689043</v>
      </c>
      <c r="G44" s="27">
        <v>100</v>
      </c>
      <c r="H44" s="26">
        <f>SUM(H31:H42)</f>
        <v>8029.3849329368386</v>
      </c>
      <c r="I44" s="27">
        <v>100</v>
      </c>
      <c r="J44" s="26">
        <f>SUM(J31:J42)</f>
        <v>1562.606284935071</v>
      </c>
      <c r="K44" s="27">
        <v>100</v>
      </c>
    </row>
    <row r="46" spans="1:11" ht="12" customHeight="1" x14ac:dyDescent="0.2">
      <c r="A46" s="28" t="s">
        <v>26</v>
      </c>
    </row>
    <row r="47" spans="1:11" x14ac:dyDescent="0.2">
      <c r="A47" s="20"/>
      <c r="B47" s="6"/>
      <c r="C47" s="6"/>
      <c r="D47" s="6"/>
      <c r="E47" s="6"/>
      <c r="F47" s="6"/>
      <c r="G47" s="6"/>
      <c r="H47" s="6"/>
    </row>
    <row r="49" spans="1:11" x14ac:dyDescent="0.2">
      <c r="A49" s="4" t="s">
        <v>29</v>
      </c>
    </row>
    <row r="50" spans="1:11" x14ac:dyDescent="0.2">
      <c r="A50" s="7" t="s">
        <v>33</v>
      </c>
      <c r="B50" s="8"/>
      <c r="C50" s="8"/>
      <c r="D50" s="8"/>
      <c r="E50" s="8"/>
      <c r="F50" s="8"/>
      <c r="G50" s="8"/>
      <c r="H50" s="8"/>
      <c r="I50" s="7"/>
      <c r="J50" s="7"/>
      <c r="K50" s="7"/>
    </row>
    <row r="52" spans="1:11" x14ac:dyDescent="0.2">
      <c r="A52" s="1" t="s">
        <v>14</v>
      </c>
      <c r="B52" s="9" t="s">
        <v>36</v>
      </c>
      <c r="C52" s="12"/>
      <c r="D52" s="9" t="s">
        <v>37</v>
      </c>
      <c r="E52" s="29"/>
      <c r="F52" s="6"/>
      <c r="G52" s="6"/>
      <c r="H52" s="6"/>
    </row>
    <row r="53" spans="1:11" x14ac:dyDescent="0.2">
      <c r="A53" s="3"/>
      <c r="B53" s="11" t="s">
        <v>12</v>
      </c>
      <c r="C53" s="14" t="s">
        <v>13</v>
      </c>
      <c r="D53" s="11" t="s">
        <v>12</v>
      </c>
      <c r="E53" s="30" t="s">
        <v>13</v>
      </c>
      <c r="F53" s="6"/>
      <c r="G53" s="6"/>
      <c r="H53" s="6"/>
    </row>
    <row r="54" spans="1:11" x14ac:dyDescent="0.2">
      <c r="A54" s="1"/>
      <c r="B54" s="10"/>
      <c r="C54" s="13"/>
      <c r="D54" s="10"/>
      <c r="E54" s="31"/>
      <c r="F54" s="6"/>
      <c r="G54" s="6"/>
      <c r="H54" s="6"/>
    </row>
    <row r="55" spans="1:11" x14ac:dyDescent="0.2">
      <c r="A55" s="2" t="s">
        <v>39</v>
      </c>
      <c r="B55" s="34">
        <f>Scheduled!B55+Charter!B55</f>
        <v>2252.25185115466</v>
      </c>
      <c r="C55" s="24">
        <f>B55/B$58*100</f>
        <v>92.466156772776813</v>
      </c>
      <c r="D55" s="34">
        <f>Scheduled!D55+Charter!D55</f>
        <v>5615.8898864521643</v>
      </c>
      <c r="E55" s="32">
        <f>D55/D$58*100</f>
        <v>99.408104817228093</v>
      </c>
      <c r="F55" s="6"/>
      <c r="G55" s="6"/>
      <c r="H55" s="6"/>
    </row>
    <row r="56" spans="1:11" x14ac:dyDescent="0.2">
      <c r="A56" s="2" t="s">
        <v>38</v>
      </c>
      <c r="B56" s="34">
        <f>Scheduled!B56+Charter!B56</f>
        <v>183.50619239555201</v>
      </c>
      <c r="C56" s="24">
        <f>B56/B$58*100</f>
        <v>7.533843227223203</v>
      </c>
      <c r="D56" s="34">
        <f>Scheduled!C56+Charter!D56</f>
        <v>33.438100212051161</v>
      </c>
      <c r="E56" s="32">
        <f>D56/D$58*100</f>
        <v>0.591895182771916</v>
      </c>
      <c r="F56" s="6"/>
      <c r="G56" s="6"/>
      <c r="H56" s="6"/>
    </row>
    <row r="57" spans="1:11" x14ac:dyDescent="0.2">
      <c r="A57" s="2"/>
      <c r="B57" s="25"/>
      <c r="C57" s="24"/>
      <c r="D57" s="25"/>
      <c r="E57" s="32"/>
      <c r="F57" s="6"/>
      <c r="G57" s="6"/>
      <c r="H57" s="6"/>
    </row>
    <row r="58" spans="1:11" x14ac:dyDescent="0.2">
      <c r="A58" s="15" t="s">
        <v>11</v>
      </c>
      <c r="B58" s="26">
        <f>SUM(B55:B56)</f>
        <v>2435.7580435502118</v>
      </c>
      <c r="C58" s="27">
        <v>100</v>
      </c>
      <c r="D58" s="26">
        <f>SUM(D55:D56)</f>
        <v>5649.3279866642151</v>
      </c>
      <c r="E58" s="33">
        <v>100</v>
      </c>
      <c r="F58" s="6"/>
      <c r="G58" s="6"/>
      <c r="H58" s="6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Scheduled</vt:lpstr>
      <vt:lpstr>Charter</vt:lpstr>
      <vt:lpstr>ALL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Young David</cp:lastModifiedBy>
  <cp:lastPrinted>2020-08-28T11:18:29Z</cp:lastPrinted>
  <dcterms:created xsi:type="dcterms:W3CDTF">2001-07-09T11:14:39Z</dcterms:created>
  <dcterms:modified xsi:type="dcterms:W3CDTF">2020-08-28T11:19:33Z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iteId">
    <vt:lpwstr>c4edd5ba-10c3-4fe3-946a-7c9c446ab8c8</vt:lpwstr>
  </property>
  <property fmtid="{D5CDD505-2E9C-101B-9397-08002B2CF9AE}" pid="4" name="MSIP_Label_3196a3aa-34a9-4b82-9eed-745e5fc3f53e_Owner">
    <vt:lpwstr>Martin.Ross@caa.co.uk</vt:lpwstr>
  </property>
  <property fmtid="{D5CDD505-2E9C-101B-9397-08002B2CF9AE}" pid="5" name="MSIP_Label_3196a3aa-34a9-4b82-9eed-745e5fc3f53e_SetDate">
    <vt:lpwstr>2019-02-14T09:54:31.4392054Z</vt:lpwstr>
  </property>
  <property fmtid="{D5CDD505-2E9C-101B-9397-08002B2CF9AE}" pid="6" name="MSIP_Label_3196a3aa-34a9-4b82-9eed-745e5fc3f53e_Name">
    <vt:lpwstr>Official</vt:lpwstr>
  </property>
  <property fmtid="{D5CDD505-2E9C-101B-9397-08002B2CF9AE}" pid="7" name="MSIP_Label_3196a3aa-34a9-4b82-9eed-745e5fc3f53e_Application">
    <vt:lpwstr>Microsoft Azure Information Protection</vt:lpwstr>
  </property>
  <property fmtid="{D5CDD505-2E9C-101B-9397-08002B2CF9AE}" pid="8" name="MSIP_Label_3196a3aa-34a9-4b82-9eed-745e5fc3f53e_Extended_MSFT_Method">
    <vt:lpwstr>Automatic</vt:lpwstr>
  </property>
  <property fmtid="{D5CDD505-2E9C-101B-9397-08002B2CF9AE}" pid="9" name="Sensitivity">
    <vt:lpwstr>Official</vt:lpwstr>
  </property>
</Properties>
</file>