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DY\Tables\"/>
    </mc:Choice>
  </mc:AlternateContent>
  <xr:revisionPtr revIDLastSave="0" documentId="13_ncr:1_{1CFC514D-B555-49A5-81D8-41C04225BC9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Scheduled" sheetId="1" r:id="rId1"/>
    <sheet name="Charter" sheetId="2" r:id="rId2"/>
    <sheet name="AL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D20" i="2"/>
  <c r="D7" i="4"/>
  <c r="D8" i="4"/>
  <c r="D9" i="4"/>
  <c r="D10" i="4"/>
  <c r="D11" i="4"/>
  <c r="D12" i="4"/>
  <c r="D13" i="4"/>
  <c r="D14" i="4"/>
  <c r="D15" i="4"/>
  <c r="D16" i="4"/>
  <c r="D18" i="4"/>
  <c r="D20" i="4" l="1"/>
  <c r="E9" i="4" s="1"/>
  <c r="J8" i="4"/>
  <c r="J9" i="4"/>
  <c r="J10" i="4"/>
  <c r="J11" i="4"/>
  <c r="J12" i="4"/>
  <c r="J13" i="4"/>
  <c r="J14" i="4"/>
  <c r="J15" i="4"/>
  <c r="J16" i="4"/>
  <c r="J18" i="4"/>
  <c r="J7" i="4"/>
  <c r="H8" i="4"/>
  <c r="H9" i="4"/>
  <c r="H10" i="4"/>
  <c r="H11" i="4"/>
  <c r="H12" i="4"/>
  <c r="H13" i="4"/>
  <c r="H14" i="4"/>
  <c r="H15" i="4"/>
  <c r="H16" i="4"/>
  <c r="H18" i="4"/>
  <c r="H7" i="4"/>
  <c r="F8" i="4"/>
  <c r="F9" i="4"/>
  <c r="F10" i="4"/>
  <c r="F11" i="4"/>
  <c r="F12" i="4"/>
  <c r="F13" i="4"/>
  <c r="F14" i="4"/>
  <c r="F15" i="4"/>
  <c r="F16" i="4"/>
  <c r="F18" i="4"/>
  <c r="F7" i="4"/>
  <c r="B8" i="4"/>
  <c r="B9" i="4"/>
  <c r="B10" i="4"/>
  <c r="B11" i="4"/>
  <c r="B12" i="4"/>
  <c r="B13" i="4"/>
  <c r="B14" i="4"/>
  <c r="B15" i="4"/>
  <c r="B16" i="4"/>
  <c r="B18" i="4"/>
  <c r="B7" i="4"/>
  <c r="F42" i="4"/>
  <c r="F40" i="4"/>
  <c r="F39" i="4"/>
  <c r="F38" i="4"/>
  <c r="F37" i="4"/>
  <c r="F36" i="4"/>
  <c r="F35" i="4"/>
  <c r="F34" i="4"/>
  <c r="F33" i="4"/>
  <c r="F32" i="4"/>
  <c r="F31" i="4"/>
  <c r="D42" i="4"/>
  <c r="D40" i="4"/>
  <c r="D39" i="4"/>
  <c r="D38" i="4"/>
  <c r="D37" i="4"/>
  <c r="D36" i="4"/>
  <c r="D35" i="4"/>
  <c r="D34" i="4"/>
  <c r="D33" i="4"/>
  <c r="D32" i="4"/>
  <c r="D31" i="4"/>
  <c r="B42" i="4"/>
  <c r="B40" i="4"/>
  <c r="B39" i="4"/>
  <c r="B38" i="4"/>
  <c r="B37" i="4"/>
  <c r="B36" i="4"/>
  <c r="B35" i="4"/>
  <c r="B34" i="4"/>
  <c r="B33" i="4"/>
  <c r="B32" i="4"/>
  <c r="B31" i="4"/>
  <c r="F44" i="2"/>
  <c r="G37" i="2" s="1"/>
  <c r="D44" i="2"/>
  <c r="E42" i="2" s="1"/>
  <c r="E32" i="2"/>
  <c r="E40" i="2"/>
  <c r="E35" i="2"/>
  <c r="B44" i="2"/>
  <c r="C31" i="2" s="1"/>
  <c r="J20" i="2"/>
  <c r="K13" i="2" s="1"/>
  <c r="H20" i="2"/>
  <c r="I8" i="2" s="1"/>
  <c r="B20" i="2"/>
  <c r="C11" i="2" s="1"/>
  <c r="F44" i="1"/>
  <c r="G33" i="1" s="1"/>
  <c r="B44" i="1"/>
  <c r="C32" i="1" s="1"/>
  <c r="D44" i="1"/>
  <c r="E37" i="1" s="1"/>
  <c r="E40" i="1"/>
  <c r="F20" i="1"/>
  <c r="G13" i="1" s="1"/>
  <c r="B20" i="1"/>
  <c r="C7" i="1" s="1"/>
  <c r="D20" i="1"/>
  <c r="E14" i="1" s="1"/>
  <c r="H20" i="1"/>
  <c r="I14" i="1" s="1"/>
  <c r="J20" i="1"/>
  <c r="K14" i="1" s="1"/>
  <c r="E31" i="2"/>
  <c r="E33" i="2"/>
  <c r="G35" i="1"/>
  <c r="E16" i="4" l="1"/>
  <c r="E8" i="4"/>
  <c r="E10" i="4"/>
  <c r="E14" i="4"/>
  <c r="E12" i="4"/>
  <c r="E11" i="4"/>
  <c r="E15" i="4"/>
  <c r="E18" i="4"/>
  <c r="E7" i="4"/>
  <c r="E13" i="4"/>
  <c r="K14" i="2"/>
  <c r="K10" i="2"/>
  <c r="I11" i="2"/>
  <c r="I7" i="2"/>
  <c r="I9" i="2"/>
  <c r="I14" i="2"/>
  <c r="I10" i="2"/>
  <c r="I18" i="2"/>
  <c r="I12" i="2"/>
  <c r="I13" i="2"/>
  <c r="E34" i="2"/>
  <c r="C33" i="2"/>
  <c r="C34" i="2"/>
  <c r="C35" i="2"/>
  <c r="C32" i="2"/>
  <c r="E38" i="1"/>
  <c r="E32" i="1"/>
  <c r="E35" i="1"/>
  <c r="E33" i="1"/>
  <c r="E31" i="1"/>
  <c r="C35" i="1"/>
  <c r="C33" i="1"/>
  <c r="C34" i="1"/>
  <c r="C40" i="1"/>
  <c r="C36" i="1"/>
  <c r="C37" i="1"/>
  <c r="C38" i="1"/>
  <c r="C42" i="1"/>
  <c r="G39" i="2"/>
  <c r="G33" i="2"/>
  <c r="G32" i="1"/>
  <c r="G42" i="1"/>
  <c r="G39" i="1"/>
  <c r="G34" i="1"/>
  <c r="G38" i="1"/>
  <c r="G31" i="1"/>
  <c r="G37" i="1"/>
  <c r="G40" i="1"/>
  <c r="I13" i="1"/>
  <c r="I8" i="1"/>
  <c r="F20" i="4"/>
  <c r="G9" i="4" s="1"/>
  <c r="G14" i="1"/>
  <c r="C18" i="1"/>
  <c r="C15" i="2"/>
  <c r="J20" i="4"/>
  <c r="K18" i="4" s="1"/>
  <c r="K18" i="2"/>
  <c r="K9" i="2"/>
  <c r="K15" i="2"/>
  <c r="K12" i="2"/>
  <c r="K11" i="2"/>
  <c r="K7" i="2"/>
  <c r="K16" i="2"/>
  <c r="K8" i="2"/>
  <c r="F44" i="4"/>
  <c r="G39" i="4" s="1"/>
  <c r="G34" i="2"/>
  <c r="G40" i="2"/>
  <c r="G36" i="2"/>
  <c r="G42" i="2"/>
  <c r="G35" i="2"/>
  <c r="G38" i="2"/>
  <c r="G32" i="2"/>
  <c r="G31" i="2"/>
  <c r="I15" i="2"/>
  <c r="I16" i="2"/>
  <c r="C10" i="2"/>
  <c r="C9" i="2"/>
  <c r="C13" i="2"/>
  <c r="C14" i="2"/>
  <c r="C8" i="2"/>
  <c r="C7" i="2"/>
  <c r="C16" i="2"/>
  <c r="C18" i="2"/>
  <c r="C12" i="2"/>
  <c r="E39" i="2"/>
  <c r="E38" i="2"/>
  <c r="E36" i="2"/>
  <c r="E37" i="2"/>
  <c r="C37" i="2"/>
  <c r="C40" i="2"/>
  <c r="C39" i="2"/>
  <c r="C36" i="2"/>
  <c r="C42" i="2"/>
  <c r="C38" i="2"/>
  <c r="B44" i="4"/>
  <c r="C32" i="4" s="1"/>
  <c r="K16" i="1"/>
  <c r="K10" i="1"/>
  <c r="K13" i="1"/>
  <c r="K8" i="1"/>
  <c r="K7" i="1"/>
  <c r="K18" i="1"/>
  <c r="K9" i="1"/>
  <c r="K12" i="1"/>
  <c r="K15" i="1"/>
  <c r="K11" i="1"/>
  <c r="G35" i="4"/>
  <c r="G42" i="4"/>
  <c r="G36" i="1"/>
  <c r="G31" i="4"/>
  <c r="I18" i="1"/>
  <c r="I12" i="1"/>
  <c r="I7" i="1"/>
  <c r="I15" i="1"/>
  <c r="I16" i="1"/>
  <c r="I9" i="1"/>
  <c r="H20" i="4"/>
  <c r="I10" i="1"/>
  <c r="I11" i="1"/>
  <c r="G18" i="4"/>
  <c r="G14" i="4"/>
  <c r="G12" i="4"/>
  <c r="G15" i="4"/>
  <c r="G10" i="4"/>
  <c r="G7" i="4"/>
  <c r="G8" i="4"/>
  <c r="G16" i="4"/>
  <c r="G13" i="4"/>
  <c r="G15" i="1"/>
  <c r="G10" i="1"/>
  <c r="G11" i="1"/>
  <c r="G12" i="1"/>
  <c r="G8" i="1"/>
  <c r="G9" i="1"/>
  <c r="G18" i="1"/>
  <c r="G7" i="1"/>
  <c r="G16" i="1"/>
  <c r="E16" i="1"/>
  <c r="E8" i="1"/>
  <c r="E10" i="1"/>
  <c r="E13" i="1"/>
  <c r="E15" i="1"/>
  <c r="E7" i="1"/>
  <c r="E9" i="1"/>
  <c r="E18" i="1"/>
  <c r="E12" i="1"/>
  <c r="E11" i="1"/>
  <c r="D44" i="4"/>
  <c r="E38" i="4" s="1"/>
  <c r="E34" i="1"/>
  <c r="E39" i="1"/>
  <c r="E42" i="1"/>
  <c r="E36" i="1"/>
  <c r="C31" i="1"/>
  <c r="C39" i="1"/>
  <c r="C8" i="1"/>
  <c r="C15" i="1"/>
  <c r="C14" i="1"/>
  <c r="B20" i="4"/>
  <c r="C8" i="4" s="1"/>
  <c r="C13" i="1"/>
  <c r="C10" i="1"/>
  <c r="C12" i="1"/>
  <c r="C11" i="1"/>
  <c r="C9" i="1"/>
  <c r="C16" i="1"/>
  <c r="G36" i="4" l="1"/>
  <c r="G37" i="4"/>
  <c r="G38" i="4"/>
  <c r="G32" i="4"/>
  <c r="C35" i="4"/>
  <c r="K15" i="4"/>
  <c r="K9" i="4"/>
  <c r="K13" i="4"/>
  <c r="K12" i="4"/>
  <c r="K7" i="4"/>
  <c r="C39" i="4"/>
  <c r="C34" i="4"/>
  <c r="G40" i="4"/>
  <c r="G33" i="4"/>
  <c r="G34" i="4"/>
  <c r="K8" i="4"/>
  <c r="K11" i="4"/>
  <c r="K10" i="4"/>
  <c r="G11" i="4"/>
  <c r="K16" i="4"/>
  <c r="K14" i="4"/>
  <c r="C37" i="4"/>
  <c r="C36" i="4"/>
  <c r="C38" i="4"/>
  <c r="C42" i="4"/>
  <c r="C40" i="4"/>
  <c r="C33" i="4"/>
  <c r="C31" i="4"/>
  <c r="I9" i="4"/>
  <c r="I12" i="4"/>
  <c r="I14" i="4"/>
  <c r="I18" i="4"/>
  <c r="I10" i="4"/>
  <c r="I11" i="4"/>
  <c r="I16" i="4"/>
  <c r="I15" i="4"/>
  <c r="I13" i="4"/>
  <c r="I7" i="4"/>
  <c r="I8" i="4"/>
  <c r="C14" i="4"/>
  <c r="C16" i="4"/>
  <c r="C12" i="4"/>
  <c r="C10" i="4"/>
  <c r="C15" i="4"/>
  <c r="C9" i="4"/>
  <c r="C11" i="4"/>
  <c r="C13" i="4"/>
  <c r="C18" i="4"/>
  <c r="C7" i="4"/>
  <c r="E34" i="4"/>
  <c r="E32" i="4"/>
  <c r="E40" i="4"/>
  <c r="E33" i="4"/>
  <c r="E37" i="4"/>
  <c r="E36" i="4"/>
  <c r="E35" i="4"/>
  <c r="E42" i="4"/>
  <c r="E39" i="4"/>
  <c r="E31" i="4"/>
</calcChain>
</file>

<file path=xl/sharedStrings.xml><?xml version="1.0" encoding="utf-8"?>
<sst xmlns="http://schemas.openxmlformats.org/spreadsheetml/2006/main" count="198" uniqueCount="34">
  <si>
    <t>Gatwick</t>
  </si>
  <si>
    <t>Heathrow</t>
  </si>
  <si>
    <t>Luton</t>
  </si>
  <si>
    <t>Stansted</t>
  </si>
  <si>
    <t>East Midlands</t>
  </si>
  <si>
    <t>North West</t>
  </si>
  <si>
    <t>Scotland</t>
  </si>
  <si>
    <t>South East</t>
  </si>
  <si>
    <t>South West</t>
  </si>
  <si>
    <t>Wales</t>
  </si>
  <si>
    <t>West Midlands</t>
  </si>
  <si>
    <t>Total</t>
  </si>
  <si>
    <t xml:space="preserve">000's </t>
  </si>
  <si>
    <t>%</t>
  </si>
  <si>
    <t>Region</t>
  </si>
  <si>
    <t>Manchester</t>
  </si>
  <si>
    <t>East of England</t>
  </si>
  <si>
    <t>North East</t>
  </si>
  <si>
    <t>Table 4.1a</t>
  </si>
  <si>
    <t>Table 4.1b</t>
  </si>
  <si>
    <t>Birmingham</t>
  </si>
  <si>
    <t>Table 4.2a</t>
  </si>
  <si>
    <t>Table 4.2b</t>
  </si>
  <si>
    <t>Table 4.3a</t>
  </si>
  <si>
    <t>Table 4.3b</t>
  </si>
  <si>
    <t>Yorkshire and the Humber</t>
  </si>
  <si>
    <r>
      <t>Note: Excludes</t>
    </r>
    <r>
      <rPr>
        <sz val="8"/>
        <rFont val="Arial"/>
        <family val="2"/>
      </rPr>
      <t xml:space="preserve"> interviews where passengers may not have answered all relevant core questions</t>
    </r>
  </si>
  <si>
    <t>London City</t>
  </si>
  <si>
    <t>Origin/destination of terminating scheduled passengers at the 2024 survey airports.</t>
  </si>
  <si>
    <t>Origin/destination of terminating charter passengers at the 2024 survey airports.</t>
  </si>
  <si>
    <t>Origin/destination of terminating passengers at the 2024 survey airports.</t>
  </si>
  <si>
    <t>-</t>
  </si>
  <si>
    <t>Other</t>
  </si>
  <si>
    <t>"Other" Includes Republic of Ireland, Northern Ireland, Isle of Man &amp; Channel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</si>
</sst>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,000"/>
    <numFmt numFmtId="165" formatCode="#,##0\ \ \ "/>
    <numFmt numFmtId="166" formatCode="0.0\ \ \ \ \ \ 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1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/>
    <xf numFmtId="0" fontId="0" fillId="0" borderId="11" xfId="0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165" fontId="0" fillId="0" borderId="2" xfId="0" applyNumberFormat="1" applyBorder="1" applyAlignment="1"/>
    <xf numFmtId="166" fontId="0" fillId="0" borderId="8" xfId="0" applyNumberFormat="1" applyBorder="1" applyAlignment="1"/>
    <xf numFmtId="165" fontId="0" fillId="0" borderId="5" xfId="0" applyNumberFormat="1" applyBorder="1" applyAlignment="1"/>
    <xf numFmtId="165" fontId="0" fillId="0" borderId="10" xfId="0" applyNumberFormat="1" applyBorder="1" applyAlignment="1"/>
    <xf numFmtId="166" fontId="0" fillId="0" borderId="12" xfId="0" applyNumberFormat="1" applyBorder="1" applyAlignment="1"/>
    <xf numFmtId="0" fontId="3" fillId="0" borderId="0" xfId="0" applyFont="1" applyBorder="1"/>
    <xf numFmtId="3" fontId="0" fillId="0" borderId="0" xfId="0" applyNumberFormat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3" fontId="0" fillId="0" borderId="0" xfId="0" applyNumberFormat="1" applyAlignment="1">
      <alignment horizontal="center"/>
    </xf>
    <xf numFmtId="166" fontId="0" fillId="0" borderId="8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14" zoomScaleNormal="100" workbookViewId="0">
      <selection activeCell="A47" sqref="A47"/>
    </sheetView>
  </sheetViews>
  <sheetFormatPr defaultColWidth="9.33203125" defaultRowHeight="10" x14ac:dyDescent="0.2"/>
  <cols>
    <col min="1" max="1" width="22.33203125" style="6" customWidth="1"/>
    <col min="2" max="8" width="10.109375" style="5" customWidth="1"/>
    <col min="9" max="13" width="10.109375" style="6" customWidth="1"/>
    <col min="14" max="16384" width="9.33203125" style="6"/>
  </cols>
  <sheetData>
    <row r="1" spans="1:11" ht="10.5" x14ac:dyDescent="0.25">
      <c r="A1" s="4" t="s">
        <v>18</v>
      </c>
    </row>
    <row r="2" spans="1:11" s="7" customFormat="1" x14ac:dyDescent="0.2">
      <c r="A2" s="7" t="s">
        <v>28</v>
      </c>
      <c r="B2" s="8"/>
      <c r="C2" s="8"/>
      <c r="D2" s="8"/>
      <c r="E2" s="8"/>
      <c r="F2" s="8"/>
      <c r="G2" s="8"/>
      <c r="H2" s="8"/>
    </row>
    <row r="4" spans="1:11" x14ac:dyDescent="0.2">
      <c r="A4" s="1" t="s">
        <v>14</v>
      </c>
      <c r="B4" s="9" t="s">
        <v>0</v>
      </c>
      <c r="C4" s="12"/>
      <c r="D4" s="9" t="s">
        <v>1</v>
      </c>
      <c r="E4" s="12"/>
      <c r="F4" s="9" t="s">
        <v>27</v>
      </c>
      <c r="G4" s="12"/>
      <c r="H4" s="9" t="s">
        <v>2</v>
      </c>
      <c r="I4" s="12"/>
      <c r="J4" s="9" t="s">
        <v>3</v>
      </c>
      <c r="K4" s="12"/>
    </row>
    <row r="5" spans="1:11" x14ac:dyDescent="0.2">
      <c r="A5" s="3"/>
      <c r="B5" s="11" t="s">
        <v>12</v>
      </c>
      <c r="C5" s="14" t="s">
        <v>13</v>
      </c>
      <c r="D5" s="11" t="s">
        <v>12</v>
      </c>
      <c r="E5" s="14" t="s">
        <v>13</v>
      </c>
      <c r="F5" s="11" t="s">
        <v>12</v>
      </c>
      <c r="G5" s="14" t="s">
        <v>13</v>
      </c>
      <c r="H5" s="11" t="s">
        <v>12</v>
      </c>
      <c r="I5" s="14" t="s">
        <v>13</v>
      </c>
      <c r="J5" s="11" t="s">
        <v>12</v>
      </c>
      <c r="K5" s="14" t="s">
        <v>13</v>
      </c>
    </row>
    <row r="6" spans="1:11" x14ac:dyDescent="0.2">
      <c r="A6" s="1"/>
      <c r="B6" s="10"/>
      <c r="C6" s="13"/>
      <c r="D6" s="10"/>
      <c r="E6" s="13"/>
      <c r="F6" s="18"/>
      <c r="G6" s="16"/>
      <c r="H6" s="10"/>
      <c r="I6" s="16"/>
      <c r="J6" s="18"/>
      <c r="K6" s="16"/>
    </row>
    <row r="7" spans="1:11" x14ac:dyDescent="0.2">
      <c r="A7" s="2" t="s">
        <v>4</v>
      </c>
      <c r="B7" s="29">
        <v>682.16378348523801</v>
      </c>
      <c r="C7" s="24">
        <f t="shared" ref="C7:C16" si="0">B7/B$20*100</f>
        <v>1.8330065760980976</v>
      </c>
      <c r="D7" s="29">
        <v>1858.2550425373499</v>
      </c>
      <c r="E7" s="24">
        <f t="shared" ref="E7:E16" si="1">D7/D$20*100</f>
        <v>3.0262921755056569</v>
      </c>
      <c r="F7" s="29">
        <v>42.598717643333501</v>
      </c>
      <c r="G7" s="24">
        <f t="shared" ref="G7:G16" si="2">F7/F$20*100</f>
        <v>1.2117161786168762</v>
      </c>
      <c r="H7" s="29">
        <v>1352.7594052347799</v>
      </c>
      <c r="I7" s="24">
        <f t="shared" ref="I7:I16" si="3">H7/H$20*100</f>
        <v>8.4122417872234792</v>
      </c>
      <c r="J7" s="29">
        <v>1240.3669552839999</v>
      </c>
      <c r="K7" s="24">
        <f>J7/J$20*100</f>
        <v>4.4313368738727998</v>
      </c>
    </row>
    <row r="8" spans="1:11" x14ac:dyDescent="0.2">
      <c r="A8" s="2" t="s">
        <v>16</v>
      </c>
      <c r="B8" s="29">
        <v>2613.45513304418</v>
      </c>
      <c r="C8" s="24">
        <f t="shared" si="0"/>
        <v>7.0224784152748505</v>
      </c>
      <c r="D8" s="29">
        <v>4900.6244173309497</v>
      </c>
      <c r="E8" s="24">
        <f t="shared" si="1"/>
        <v>7.9809934534121041</v>
      </c>
      <c r="F8" s="29">
        <v>332.27105087712903</v>
      </c>
      <c r="G8" s="24">
        <f t="shared" si="2"/>
        <v>9.451416153060098</v>
      </c>
      <c r="H8" s="29">
        <v>4801.2855342430603</v>
      </c>
      <c r="I8" s="24">
        <f t="shared" si="3"/>
        <v>29.85717537594293</v>
      </c>
      <c r="J8" s="29">
        <v>9700.4887752209306</v>
      </c>
      <c r="K8" s="24">
        <f t="shared" ref="K8:K16" si="4">J8/J$20*100</f>
        <v>34.655980974907067</v>
      </c>
    </row>
    <row r="9" spans="1:11" x14ac:dyDescent="0.2">
      <c r="A9" s="2" t="s">
        <v>17</v>
      </c>
      <c r="B9" s="29">
        <v>169.99197990795699</v>
      </c>
      <c r="C9" s="24">
        <f t="shared" si="0"/>
        <v>0.45677654633502501</v>
      </c>
      <c r="D9" s="29">
        <v>214.16821319695799</v>
      </c>
      <c r="E9" s="24">
        <f t="shared" si="1"/>
        <v>0.34878720789315665</v>
      </c>
      <c r="F9" s="29">
        <v>18.1415792079525</v>
      </c>
      <c r="G9" s="24">
        <f t="shared" si="2"/>
        <v>0.51603537026602797</v>
      </c>
      <c r="H9" s="29">
        <v>80.037017868164099</v>
      </c>
      <c r="I9" s="24">
        <f t="shared" si="3"/>
        <v>0.49771655153894007</v>
      </c>
      <c r="J9" s="29">
        <v>59.594233615055103</v>
      </c>
      <c r="K9" s="24">
        <f t="shared" si="4"/>
        <v>0.21290644979180229</v>
      </c>
    </row>
    <row r="10" spans="1:11" x14ac:dyDescent="0.2">
      <c r="A10" s="2" t="s">
        <v>5</v>
      </c>
      <c r="B10" s="29">
        <v>371.467596534145</v>
      </c>
      <c r="C10" s="24">
        <f t="shared" si="0"/>
        <v>0.9981511240242753</v>
      </c>
      <c r="D10" s="29">
        <v>688.32785067452403</v>
      </c>
      <c r="E10" s="24">
        <f t="shared" si="1"/>
        <v>1.1209877767018461</v>
      </c>
      <c r="F10" s="29">
        <v>35.072990803222503</v>
      </c>
      <c r="G10" s="24">
        <f>F10/F$20*100</f>
        <v>0.99764764621726665</v>
      </c>
      <c r="H10" s="29">
        <v>146.45009047187</v>
      </c>
      <c r="I10" s="24">
        <f t="shared" si="3"/>
        <v>0.91071151754166302</v>
      </c>
      <c r="J10" s="29">
        <v>119.988735165877</v>
      </c>
      <c r="K10" s="24">
        <f t="shared" si="4"/>
        <v>0.42867193802995651</v>
      </c>
    </row>
    <row r="11" spans="1:11" x14ac:dyDescent="0.2">
      <c r="A11" s="2" t="s">
        <v>6</v>
      </c>
      <c r="B11" s="29">
        <v>157.632060828942</v>
      </c>
      <c r="C11" s="24">
        <f t="shared" si="0"/>
        <v>0.42356485509553393</v>
      </c>
      <c r="D11" s="29">
        <v>309.23029867311698</v>
      </c>
      <c r="E11" s="24">
        <f t="shared" si="1"/>
        <v>0.50360214926467595</v>
      </c>
      <c r="F11" s="29">
        <v>27.180256260140698</v>
      </c>
      <c r="G11" s="24">
        <f t="shared" si="2"/>
        <v>0.77313961713866863</v>
      </c>
      <c r="H11" s="29">
        <v>29.3506877122466</v>
      </c>
      <c r="I11" s="24">
        <f t="shared" si="3"/>
        <v>0.18251958234498883</v>
      </c>
      <c r="J11" s="29">
        <v>65.858661004010898</v>
      </c>
      <c r="K11" s="24">
        <f t="shared" si="4"/>
        <v>0.23528675262405768</v>
      </c>
    </row>
    <row r="12" spans="1:11" x14ac:dyDescent="0.2">
      <c r="A12" s="2" t="s">
        <v>7</v>
      </c>
      <c r="B12" s="29">
        <v>29606.204771929599</v>
      </c>
      <c r="C12" s="24">
        <f t="shared" si="0"/>
        <v>79.553282296799324</v>
      </c>
      <c r="D12" s="29">
        <v>45169.513437497102</v>
      </c>
      <c r="E12" s="24">
        <f t="shared" si="1"/>
        <v>73.561562841580496</v>
      </c>
      <c r="F12" s="29">
        <v>2948.3789632575899</v>
      </c>
      <c r="G12" s="24">
        <f t="shared" si="2"/>
        <v>83.866338897456671</v>
      </c>
      <c r="H12" s="29">
        <v>8304.08724686594</v>
      </c>
      <c r="I12" s="24">
        <f t="shared" si="3"/>
        <v>51.639625991520113</v>
      </c>
      <c r="J12" s="29">
        <v>15219.948770847501</v>
      </c>
      <c r="K12" s="24">
        <f t="shared" si="4"/>
        <v>54.374812162961149</v>
      </c>
    </row>
    <row r="13" spans="1:11" x14ac:dyDescent="0.2">
      <c r="A13" s="2" t="s">
        <v>8</v>
      </c>
      <c r="B13" s="29">
        <v>2004.49492463771</v>
      </c>
      <c r="C13" s="24">
        <f t="shared" si="0"/>
        <v>5.3861733319293013</v>
      </c>
      <c r="D13" s="29">
        <v>4267.1440343192398</v>
      </c>
      <c r="E13" s="24">
        <f t="shared" si="1"/>
        <v>6.9493284329706864</v>
      </c>
      <c r="F13" s="29">
        <v>32.868325105292101</v>
      </c>
      <c r="G13" s="24">
        <f t="shared" si="2"/>
        <v>0.93493615529890095</v>
      </c>
      <c r="H13" s="29">
        <v>328.98047375684899</v>
      </c>
      <c r="I13" s="24">
        <f t="shared" si="3"/>
        <v>2.0457912011616219</v>
      </c>
      <c r="J13" s="29">
        <v>584.89268619180598</v>
      </c>
      <c r="K13" s="24">
        <f t="shared" si="4"/>
        <v>2.0895885016437084</v>
      </c>
    </row>
    <row r="14" spans="1:11" x14ac:dyDescent="0.2">
      <c r="A14" s="2" t="s">
        <v>9</v>
      </c>
      <c r="B14" s="29">
        <v>388.38505481389302</v>
      </c>
      <c r="C14" s="24">
        <f t="shared" si="0"/>
        <v>1.0436091401611205</v>
      </c>
      <c r="D14" s="29">
        <v>1182.7144264707299</v>
      </c>
      <c r="E14" s="24">
        <f t="shared" si="1"/>
        <v>1.9261292625358715</v>
      </c>
      <c r="F14" s="29">
        <v>7.73039590414204</v>
      </c>
      <c r="G14" s="24">
        <f t="shared" si="2"/>
        <v>0.21989032305127246</v>
      </c>
      <c r="H14" s="29">
        <v>81.216744366193396</v>
      </c>
      <c r="I14" s="24">
        <f t="shared" si="3"/>
        <v>0.50505277445176056</v>
      </c>
      <c r="J14" s="29">
        <v>157.84871834825501</v>
      </c>
      <c r="K14" s="24">
        <f t="shared" si="4"/>
        <v>0.56393057161864502</v>
      </c>
    </row>
    <row r="15" spans="1:11" x14ac:dyDescent="0.2">
      <c r="A15" s="2" t="s">
        <v>10</v>
      </c>
      <c r="B15" s="29">
        <v>715.34131270745604</v>
      </c>
      <c r="C15" s="24">
        <f t="shared" si="0"/>
        <v>1.9221561772866931</v>
      </c>
      <c r="D15" s="29">
        <v>1830.4455729384099</v>
      </c>
      <c r="E15" s="24">
        <f t="shared" si="1"/>
        <v>2.9810026009716255</v>
      </c>
      <c r="F15" s="29">
        <v>19.919508709569399</v>
      </c>
      <c r="G15" s="24">
        <f t="shared" si="2"/>
        <v>0.56660839360412785</v>
      </c>
      <c r="H15" s="29">
        <v>644.92102631373496</v>
      </c>
      <c r="I15" s="24">
        <f t="shared" si="3"/>
        <v>4.0104926168107999</v>
      </c>
      <c r="J15" s="29">
        <v>566.20817000382397</v>
      </c>
      <c r="K15" s="24">
        <f t="shared" si="4"/>
        <v>2.0228361706487887</v>
      </c>
    </row>
    <row r="16" spans="1:11" x14ac:dyDescent="0.2">
      <c r="A16" s="2" t="s">
        <v>25</v>
      </c>
      <c r="B16" s="29">
        <v>475.62376175566999</v>
      </c>
      <c r="C16" s="24">
        <f t="shared" si="0"/>
        <v>1.2780237006902375</v>
      </c>
      <c r="D16" s="29">
        <v>963.77195263111901</v>
      </c>
      <c r="E16" s="24">
        <f t="shared" si="1"/>
        <v>1.5695668530175617</v>
      </c>
      <c r="F16" s="29">
        <v>50.692322939910703</v>
      </c>
      <c r="G16" s="24">
        <f t="shared" si="2"/>
        <v>1.4419379557913496</v>
      </c>
      <c r="H16" s="29">
        <v>310.07515142040302</v>
      </c>
      <c r="I16" s="24">
        <f t="shared" si="3"/>
        <v>1.9282269528968106</v>
      </c>
      <c r="J16" s="29">
        <v>274.734954155124</v>
      </c>
      <c r="K16" s="24">
        <f t="shared" si="4"/>
        <v>0.98151851571263682</v>
      </c>
    </row>
    <row r="17" spans="1:11" x14ac:dyDescent="0.2">
      <c r="A17" s="2"/>
      <c r="B17" s="29"/>
      <c r="C17" s="24"/>
      <c r="D17" s="30"/>
      <c r="E17" s="24"/>
      <c r="F17" s="29"/>
      <c r="G17" s="24"/>
      <c r="H17" s="29"/>
      <c r="I17" s="24"/>
      <c r="J17" s="29"/>
      <c r="K17" s="24"/>
    </row>
    <row r="18" spans="1:11" x14ac:dyDescent="0.2">
      <c r="A18" s="2" t="s">
        <v>32</v>
      </c>
      <c r="B18" s="30">
        <v>30.806240817267469</v>
      </c>
      <c r="C18" s="24">
        <f>B18/B$20*100</f>
        <v>8.2777836305545915E-2</v>
      </c>
      <c r="D18" s="30">
        <v>19.493980361703098</v>
      </c>
      <c r="E18" s="24">
        <f>D18/D$20*100</f>
        <v>3.1747246146325077E-2</v>
      </c>
      <c r="F18" s="29">
        <v>0.71483151366352804</v>
      </c>
      <c r="G18" s="24">
        <f>F18/F$20*100</f>
        <v>2.0333309498738853E-2</v>
      </c>
      <c r="H18" s="29">
        <v>1.67974835960061</v>
      </c>
      <c r="I18" s="24">
        <f>H18/H$20*100</f>
        <v>1.0445648566900861E-2</v>
      </c>
      <c r="J18" s="29">
        <v>0.87641685449999995</v>
      </c>
      <c r="K18" s="24">
        <f>J18/J$20*100</f>
        <v>3.1310881894142635E-3</v>
      </c>
    </row>
    <row r="19" spans="1:11" x14ac:dyDescent="0.2">
      <c r="A19" s="2"/>
      <c r="B19" s="25"/>
      <c r="C19" s="24"/>
      <c r="D19" s="25"/>
      <c r="E19" s="24"/>
      <c r="F19" s="25"/>
      <c r="G19" s="24"/>
      <c r="H19" s="25"/>
      <c r="I19" s="24"/>
      <c r="J19" s="25"/>
      <c r="K19" s="24"/>
    </row>
    <row r="20" spans="1:11" x14ac:dyDescent="0.2">
      <c r="A20" s="15" t="s">
        <v>11</v>
      </c>
      <c r="B20" s="26">
        <f>SUM(B7:B18)</f>
        <v>37215.566620462057</v>
      </c>
      <c r="C20" s="27">
        <v>100</v>
      </c>
      <c r="D20" s="26">
        <f>SUM(D7:D18)</f>
        <v>61403.689226631199</v>
      </c>
      <c r="E20" s="27">
        <v>100</v>
      </c>
      <c r="F20" s="26">
        <f>SUM(F7:F18)</f>
        <v>3515.5689422219461</v>
      </c>
      <c r="G20" s="27">
        <v>100</v>
      </c>
      <c r="H20" s="26">
        <f>SUM(H7:H18)</f>
        <v>16080.843126612841</v>
      </c>
      <c r="I20" s="27">
        <v>100</v>
      </c>
      <c r="J20" s="26">
        <f>SUM(J7:J18)</f>
        <v>27990.807076690879</v>
      </c>
      <c r="K20" s="27">
        <v>100</v>
      </c>
    </row>
    <row r="21" spans="1:11" x14ac:dyDescent="0.2">
      <c r="B21" s="19"/>
      <c r="D21" s="19"/>
      <c r="F21" s="19"/>
      <c r="H21" s="19"/>
      <c r="I21" s="5"/>
      <c r="J21" s="5"/>
      <c r="K21" s="5"/>
    </row>
    <row r="22" spans="1:11" x14ac:dyDescent="0.2">
      <c r="A22" s="28" t="s">
        <v>26</v>
      </c>
      <c r="B22" s="17"/>
      <c r="D22" s="17"/>
      <c r="F22" s="17"/>
      <c r="H22" s="17"/>
      <c r="I22" s="5"/>
      <c r="J22" s="5"/>
      <c r="K22" s="5"/>
    </row>
    <row r="23" spans="1:11" x14ac:dyDescent="0.2">
      <c r="A23" s="20" t="s">
        <v>33</v>
      </c>
      <c r="B23" s="17"/>
      <c r="D23" s="17"/>
      <c r="F23" s="17"/>
      <c r="H23" s="17"/>
      <c r="I23" s="5"/>
      <c r="J23" s="5"/>
      <c r="K23" s="5"/>
    </row>
    <row r="24" spans="1:11" x14ac:dyDescent="0.2">
      <c r="D24" s="17"/>
    </row>
    <row r="25" spans="1:11" ht="10.5" x14ac:dyDescent="0.25">
      <c r="A25" s="4" t="s">
        <v>19</v>
      </c>
    </row>
    <row r="26" spans="1:11" x14ac:dyDescent="0.2">
      <c r="A26" s="7" t="s">
        <v>28</v>
      </c>
    </row>
    <row r="28" spans="1:11" x14ac:dyDescent="0.2">
      <c r="A28" s="1" t="s">
        <v>14</v>
      </c>
      <c r="B28" s="22" t="s">
        <v>20</v>
      </c>
      <c r="C28" s="12"/>
      <c r="D28" s="22" t="s">
        <v>4</v>
      </c>
      <c r="E28" s="21"/>
      <c r="F28" s="9" t="s">
        <v>15</v>
      </c>
      <c r="G28" s="12"/>
      <c r="H28" s="6"/>
    </row>
    <row r="29" spans="1:11" x14ac:dyDescent="0.2">
      <c r="A29" s="3"/>
      <c r="B29" s="11" t="s">
        <v>12</v>
      </c>
      <c r="C29" s="14" t="s">
        <v>13</v>
      </c>
      <c r="D29" s="11" t="s">
        <v>12</v>
      </c>
      <c r="E29" s="14" t="s">
        <v>13</v>
      </c>
      <c r="F29" s="11" t="s">
        <v>12</v>
      </c>
      <c r="G29" s="14" t="s">
        <v>13</v>
      </c>
      <c r="H29" s="6"/>
    </row>
    <row r="30" spans="1:11" x14ac:dyDescent="0.2">
      <c r="A30" s="1"/>
      <c r="B30" s="10"/>
      <c r="C30" s="13"/>
      <c r="D30" s="10"/>
      <c r="E30" s="13"/>
      <c r="F30" s="10"/>
      <c r="G30" s="13"/>
      <c r="H30" s="6"/>
    </row>
    <row r="31" spans="1:11" x14ac:dyDescent="0.2">
      <c r="A31" s="2" t="s">
        <v>4</v>
      </c>
      <c r="B31" s="29">
        <v>1623.0362126063001</v>
      </c>
      <c r="C31" s="24">
        <f t="shared" ref="C31:C40" si="5">B31/B$44*100</f>
        <v>14.843490421944713</v>
      </c>
      <c r="D31" s="29">
        <v>2227.2952258406599</v>
      </c>
      <c r="E31" s="24">
        <f t="shared" ref="E31:E40" si="6">D31/D$44*100</f>
        <v>67.986555204775627</v>
      </c>
      <c r="F31" s="29">
        <v>1043.41006985992</v>
      </c>
      <c r="G31" s="24">
        <f t="shared" ref="G31:G40" si="7">F31/F$44*100</f>
        <v>3.8040660974983251</v>
      </c>
      <c r="H31" s="6"/>
    </row>
    <row r="32" spans="1:11" x14ac:dyDescent="0.2">
      <c r="A32" s="2" t="s">
        <v>16</v>
      </c>
      <c r="B32" s="29">
        <v>56.921754369158101</v>
      </c>
      <c r="C32" s="24">
        <f t="shared" si="5"/>
        <v>0.52057835137399955</v>
      </c>
      <c r="D32" s="29">
        <v>41.9590231377829</v>
      </c>
      <c r="E32" s="24">
        <f t="shared" si="6"/>
        <v>1.2807684449728232</v>
      </c>
      <c r="F32" s="29">
        <v>26.5650402512155</v>
      </c>
      <c r="G32" s="24">
        <f t="shared" si="7"/>
        <v>9.6850866133479166E-2</v>
      </c>
      <c r="H32" s="6"/>
    </row>
    <row r="33" spans="1:8" x14ac:dyDescent="0.2">
      <c r="A33" s="2" t="s">
        <v>17</v>
      </c>
      <c r="B33" s="29">
        <v>15.881194475066801</v>
      </c>
      <c r="C33" s="24">
        <f t="shared" si="5"/>
        <v>0.14524158872657078</v>
      </c>
      <c r="D33" s="29">
        <v>5.2347042186878303</v>
      </c>
      <c r="E33" s="24">
        <f t="shared" si="6"/>
        <v>0.15978551168948282</v>
      </c>
      <c r="F33" s="29">
        <v>447.01217387341302</v>
      </c>
      <c r="G33" s="24">
        <f t="shared" si="7"/>
        <v>1.6297176967337184</v>
      </c>
      <c r="H33" s="6"/>
    </row>
    <row r="34" spans="1:8" x14ac:dyDescent="0.2">
      <c r="A34" s="2" t="s">
        <v>5</v>
      </c>
      <c r="B34" s="29">
        <v>123.753115399989</v>
      </c>
      <c r="C34" s="24">
        <f t="shared" si="5"/>
        <v>1.1317850882549219</v>
      </c>
      <c r="D34" s="29">
        <v>20.270630338343899</v>
      </c>
      <c r="E34" s="24">
        <f t="shared" si="6"/>
        <v>0.61874614220180979</v>
      </c>
      <c r="F34" s="29">
        <v>17373.624442374199</v>
      </c>
      <c r="G34" s="24">
        <f t="shared" si="7"/>
        <v>63.340787712329352</v>
      </c>
      <c r="H34" s="6"/>
    </row>
    <row r="35" spans="1:8" x14ac:dyDescent="0.2">
      <c r="A35" s="2" t="s">
        <v>6</v>
      </c>
      <c r="B35" s="29">
        <v>11.564926681202399</v>
      </c>
      <c r="C35" s="24">
        <f t="shared" si="5"/>
        <v>0.10576712773848698</v>
      </c>
      <c r="D35" s="29">
        <v>1.63958976205744</v>
      </c>
      <c r="E35" s="24">
        <f t="shared" si="6"/>
        <v>5.0047276435583585E-2</v>
      </c>
      <c r="F35" s="29">
        <v>326.71849899942703</v>
      </c>
      <c r="G35" s="24">
        <f t="shared" si="7"/>
        <v>1.1911508249447096</v>
      </c>
      <c r="H35" s="6"/>
    </row>
    <row r="36" spans="1:8" x14ac:dyDescent="0.2">
      <c r="A36" s="2" t="s">
        <v>7</v>
      </c>
      <c r="B36" s="29">
        <v>297.38662341278001</v>
      </c>
      <c r="C36" s="24">
        <f t="shared" si="5"/>
        <v>2.7197516986719541</v>
      </c>
      <c r="D36" s="29">
        <v>29.473101863322501</v>
      </c>
      <c r="E36" s="24">
        <f t="shared" si="6"/>
        <v>0.8996448444011077</v>
      </c>
      <c r="F36" s="29">
        <v>115.2938634283</v>
      </c>
      <c r="G36" s="24">
        <f t="shared" si="7"/>
        <v>0.42033855124292507</v>
      </c>
      <c r="H36" s="6"/>
    </row>
    <row r="37" spans="1:8" x14ac:dyDescent="0.2">
      <c r="A37" s="2" t="s">
        <v>8</v>
      </c>
      <c r="B37" s="29">
        <v>345.83313818381998</v>
      </c>
      <c r="C37" s="24">
        <f t="shared" si="5"/>
        <v>3.16281967977742</v>
      </c>
      <c r="D37" s="29">
        <v>17.389442000438901</v>
      </c>
      <c r="E37" s="24">
        <f t="shared" si="6"/>
        <v>0.53079997874860119</v>
      </c>
      <c r="F37" s="29">
        <v>59.745589646283499</v>
      </c>
      <c r="G37" s="24">
        <f t="shared" si="7"/>
        <v>0.21782056605892858</v>
      </c>
      <c r="H37" s="6"/>
    </row>
    <row r="38" spans="1:8" x14ac:dyDescent="0.2">
      <c r="A38" s="2" t="s">
        <v>9</v>
      </c>
      <c r="B38" s="29">
        <v>151.68832228233501</v>
      </c>
      <c r="C38" s="24">
        <f t="shared" si="5"/>
        <v>1.3872667420667522</v>
      </c>
      <c r="D38" s="29">
        <v>4.3342425192829603</v>
      </c>
      <c r="E38" s="24">
        <f t="shared" si="6"/>
        <v>0.13229957793174804</v>
      </c>
      <c r="F38" s="29">
        <v>1058.29248295871</v>
      </c>
      <c r="G38" s="24">
        <f t="shared" si="7"/>
        <v>3.8583244229193863</v>
      </c>
      <c r="H38" s="6"/>
    </row>
    <row r="39" spans="1:8" x14ac:dyDescent="0.2">
      <c r="A39" s="2" t="s">
        <v>10</v>
      </c>
      <c r="B39" s="29">
        <v>8130.2680730419797</v>
      </c>
      <c r="C39" s="24">
        <f t="shared" si="5"/>
        <v>74.35543047819553</v>
      </c>
      <c r="D39" s="29">
        <v>391.35822757872</v>
      </c>
      <c r="E39" s="24">
        <f t="shared" si="6"/>
        <v>11.94592321459376</v>
      </c>
      <c r="F39" s="29">
        <v>1450.5807806430701</v>
      </c>
      <c r="G39" s="24">
        <f t="shared" si="7"/>
        <v>5.2885297245288942</v>
      </c>
      <c r="H39" s="6"/>
    </row>
    <row r="40" spans="1:8" x14ac:dyDescent="0.2">
      <c r="A40" s="2" t="s">
        <v>25</v>
      </c>
      <c r="B40" s="29">
        <v>177.996547604526</v>
      </c>
      <c r="C40" s="24">
        <f t="shared" si="5"/>
        <v>1.6278688232496632</v>
      </c>
      <c r="D40" s="29">
        <v>537.12770736243101</v>
      </c>
      <c r="E40" s="24">
        <f t="shared" si="6"/>
        <v>16.39542980424946</v>
      </c>
      <c r="F40" s="29">
        <v>5508.0275780114998</v>
      </c>
      <c r="G40" s="24">
        <f t="shared" si="7"/>
        <v>20.081175732195423</v>
      </c>
      <c r="H40" s="6"/>
    </row>
    <row r="41" spans="1:8" x14ac:dyDescent="0.2">
      <c r="A41" s="2"/>
      <c r="B41" s="29"/>
      <c r="C41" s="24"/>
      <c r="D41" s="29"/>
      <c r="E41" s="24"/>
      <c r="F41" s="29"/>
      <c r="G41" s="24"/>
      <c r="H41" s="6"/>
    </row>
    <row r="42" spans="1:8" x14ac:dyDescent="0.2">
      <c r="A42" s="2" t="s">
        <v>32</v>
      </c>
      <c r="B42" s="29">
        <v>0</v>
      </c>
      <c r="C42" s="24">
        <f>B42/B$44*100</f>
        <v>0</v>
      </c>
      <c r="D42" s="29">
        <v>0</v>
      </c>
      <c r="E42" s="24">
        <f>D42/D$44*100</f>
        <v>0</v>
      </c>
      <c r="F42" s="29">
        <v>19.539682439657501</v>
      </c>
      <c r="G42" s="24">
        <f>F42/F$44*100</f>
        <v>7.123780541485808E-2</v>
      </c>
      <c r="H42" s="6"/>
    </row>
    <row r="43" spans="1:8" x14ac:dyDescent="0.2">
      <c r="A43" s="2"/>
      <c r="B43" s="25"/>
      <c r="C43" s="24"/>
      <c r="D43" s="25"/>
      <c r="E43" s="24"/>
      <c r="F43" s="25"/>
      <c r="G43" s="24"/>
      <c r="H43" s="6"/>
    </row>
    <row r="44" spans="1:8" x14ac:dyDescent="0.2">
      <c r="A44" s="15" t="s">
        <v>11</v>
      </c>
      <c r="B44" s="26">
        <f>SUM(B31:B42)</f>
        <v>10934.329908057156</v>
      </c>
      <c r="C44" s="27">
        <v>100</v>
      </c>
      <c r="D44" s="26">
        <f>SUM(D31:D42)</f>
        <v>3276.0818946217273</v>
      </c>
      <c r="E44" s="27">
        <v>100</v>
      </c>
      <c r="F44" s="26">
        <f>SUM(F31:F42)</f>
        <v>27428.810202485696</v>
      </c>
      <c r="G44" s="27">
        <v>100</v>
      </c>
      <c r="H44" s="6"/>
    </row>
    <row r="46" spans="1:8" ht="12" customHeight="1" x14ac:dyDescent="0.2">
      <c r="A46" s="28" t="s">
        <v>26</v>
      </c>
    </row>
    <row r="47" spans="1:8" x14ac:dyDescent="0.2">
      <c r="A47" s="20" t="s">
        <v>33</v>
      </c>
      <c r="B47" s="6"/>
      <c r="C47" s="6"/>
      <c r="D47" s="6"/>
      <c r="E47" s="6"/>
      <c r="F47" s="6"/>
      <c r="G47" s="6"/>
      <c r="H47" s="6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A14" workbookViewId="0">
      <selection activeCell="A47" sqref="A47"/>
    </sheetView>
  </sheetViews>
  <sheetFormatPr defaultColWidth="9.33203125" defaultRowHeight="10" x14ac:dyDescent="0.2"/>
  <cols>
    <col min="1" max="1" width="22.33203125" style="6" customWidth="1"/>
    <col min="2" max="6" width="10.109375" style="5" customWidth="1"/>
    <col min="7" max="7" width="12.109375" style="5" customWidth="1"/>
    <col min="8" max="8" width="10.109375" style="5" customWidth="1"/>
    <col min="9" max="13" width="10.109375" style="6" customWidth="1"/>
    <col min="14" max="16384" width="9.33203125" style="6"/>
  </cols>
  <sheetData>
    <row r="1" spans="1:11" ht="10.5" x14ac:dyDescent="0.25">
      <c r="A1" s="4" t="s">
        <v>21</v>
      </c>
    </row>
    <row r="2" spans="1:11" s="7" customFormat="1" x14ac:dyDescent="0.2">
      <c r="A2" s="7" t="s">
        <v>29</v>
      </c>
      <c r="B2" s="8"/>
      <c r="C2" s="8"/>
      <c r="D2" s="8"/>
      <c r="E2" s="8"/>
      <c r="F2" s="8"/>
      <c r="G2" s="8"/>
      <c r="H2" s="8"/>
    </row>
    <row r="4" spans="1:11" x14ac:dyDescent="0.2">
      <c r="A4" s="1" t="s">
        <v>14</v>
      </c>
      <c r="B4" s="9" t="s">
        <v>0</v>
      </c>
      <c r="C4" s="12"/>
      <c r="D4" s="9" t="s">
        <v>1</v>
      </c>
      <c r="E4" s="12"/>
      <c r="F4" s="9" t="s">
        <v>27</v>
      </c>
      <c r="G4" s="12"/>
      <c r="H4" s="9" t="s">
        <v>2</v>
      </c>
      <c r="I4" s="12"/>
      <c r="J4" s="9" t="s">
        <v>3</v>
      </c>
      <c r="K4" s="12"/>
    </row>
    <row r="5" spans="1:11" x14ac:dyDescent="0.2">
      <c r="A5" s="3"/>
      <c r="B5" s="11" t="s">
        <v>12</v>
      </c>
      <c r="C5" s="14" t="s">
        <v>13</v>
      </c>
      <c r="D5" s="11" t="s">
        <v>12</v>
      </c>
      <c r="E5" s="14" t="s">
        <v>13</v>
      </c>
      <c r="F5" s="11" t="s">
        <v>12</v>
      </c>
      <c r="G5" s="14" t="s">
        <v>13</v>
      </c>
      <c r="H5" s="11" t="s">
        <v>12</v>
      </c>
      <c r="I5" s="14" t="s">
        <v>13</v>
      </c>
      <c r="J5" s="11" t="s">
        <v>12</v>
      </c>
      <c r="K5" s="14" t="s">
        <v>13</v>
      </c>
    </row>
    <row r="6" spans="1:11" x14ac:dyDescent="0.2">
      <c r="A6" s="1"/>
      <c r="B6" s="10"/>
      <c r="C6" s="13"/>
      <c r="D6" s="10"/>
      <c r="E6" s="13"/>
      <c r="F6" s="18"/>
      <c r="G6" s="16"/>
      <c r="H6" s="10"/>
      <c r="I6" s="16"/>
      <c r="J6" s="18"/>
      <c r="K6" s="16"/>
    </row>
    <row r="7" spans="1:11" x14ac:dyDescent="0.2">
      <c r="A7" s="2" t="s">
        <v>4</v>
      </c>
      <c r="B7" s="29">
        <v>57.736590372629799</v>
      </c>
      <c r="C7" s="24">
        <f t="shared" ref="C7:C16" si="0">B7/B$20*100</f>
        <v>2.7762841826914237</v>
      </c>
      <c r="D7" s="31">
        <v>0</v>
      </c>
      <c r="E7" s="32" t="s">
        <v>31</v>
      </c>
      <c r="F7" s="31">
        <v>0</v>
      </c>
      <c r="G7" s="32" t="s">
        <v>31</v>
      </c>
      <c r="H7" s="29">
        <v>5.6113892857142904</v>
      </c>
      <c r="I7" s="24">
        <f t="shared" ref="I7:I16" si="1">H7/H$20*100</f>
        <v>5.5026837678798266</v>
      </c>
      <c r="J7" s="29">
        <v>19.542047619047601</v>
      </c>
      <c r="K7" s="24">
        <f>J7/J$20*100</f>
        <v>7.0574896239942646</v>
      </c>
    </row>
    <row r="8" spans="1:11" x14ac:dyDescent="0.2">
      <c r="A8" s="2" t="s">
        <v>16</v>
      </c>
      <c r="B8" s="29">
        <v>349.87831411522399</v>
      </c>
      <c r="C8" s="24">
        <f t="shared" si="0"/>
        <v>16.824021354148318</v>
      </c>
      <c r="D8" s="31">
        <v>0</v>
      </c>
      <c r="E8" s="32" t="s">
        <v>31</v>
      </c>
      <c r="F8" s="31">
        <v>0</v>
      </c>
      <c r="G8" s="32" t="s">
        <v>31</v>
      </c>
      <c r="H8" s="29">
        <v>53.331249927849903</v>
      </c>
      <c r="I8" s="24">
        <f t="shared" si="1"/>
        <v>52.298100943706991</v>
      </c>
      <c r="J8" s="29">
        <v>185.27584047619001</v>
      </c>
      <c r="K8" s="24">
        <f t="shared" ref="K8:K16" si="2">J8/J$20*100</f>
        <v>66.911223799446134</v>
      </c>
    </row>
    <row r="9" spans="1:11" x14ac:dyDescent="0.2">
      <c r="A9" s="2" t="s">
        <v>17</v>
      </c>
      <c r="B9" s="29">
        <v>3.4045176813115399</v>
      </c>
      <c r="C9" s="24">
        <f t="shared" si="0"/>
        <v>0.16370742586834872</v>
      </c>
      <c r="D9" s="31">
        <v>0</v>
      </c>
      <c r="E9" s="32" t="s">
        <v>31</v>
      </c>
      <c r="F9" s="31">
        <v>0</v>
      </c>
      <c r="G9" s="32" t="s">
        <v>31</v>
      </c>
      <c r="H9" s="29">
        <v>0</v>
      </c>
      <c r="I9" s="24">
        <f t="shared" si="1"/>
        <v>0</v>
      </c>
      <c r="J9" s="29">
        <v>0</v>
      </c>
      <c r="K9" s="24">
        <f t="shared" si="2"/>
        <v>0</v>
      </c>
    </row>
    <row r="10" spans="1:11" x14ac:dyDescent="0.2">
      <c r="A10" s="2" t="s">
        <v>5</v>
      </c>
      <c r="B10" s="29">
        <v>16.274845560438699</v>
      </c>
      <c r="C10" s="24">
        <f t="shared" si="0"/>
        <v>0.78258165252881162</v>
      </c>
      <c r="D10" s="31">
        <v>0</v>
      </c>
      <c r="E10" s="32" t="s">
        <v>31</v>
      </c>
      <c r="F10" s="31">
        <v>0</v>
      </c>
      <c r="G10" s="32" t="s">
        <v>31</v>
      </c>
      <c r="H10" s="29">
        <v>0</v>
      </c>
      <c r="I10" s="24">
        <f t="shared" si="1"/>
        <v>0</v>
      </c>
      <c r="J10" s="29">
        <v>0</v>
      </c>
      <c r="K10" s="24">
        <f t="shared" si="2"/>
        <v>0</v>
      </c>
    </row>
    <row r="11" spans="1:11" x14ac:dyDescent="0.2">
      <c r="A11" s="2" t="s">
        <v>6</v>
      </c>
      <c r="B11" s="29">
        <v>6.40980233686067</v>
      </c>
      <c r="C11" s="24">
        <f t="shared" si="0"/>
        <v>0.30821759177592134</v>
      </c>
      <c r="D11" s="31">
        <v>0</v>
      </c>
      <c r="E11" s="32" t="s">
        <v>31</v>
      </c>
      <c r="F11" s="31">
        <v>0</v>
      </c>
      <c r="G11" s="32" t="s">
        <v>31</v>
      </c>
      <c r="H11" s="29">
        <v>0</v>
      </c>
      <c r="I11" s="24">
        <f t="shared" si="1"/>
        <v>0</v>
      </c>
      <c r="J11" s="29">
        <v>0</v>
      </c>
      <c r="K11" s="24">
        <f t="shared" si="2"/>
        <v>0</v>
      </c>
    </row>
    <row r="12" spans="1:11" x14ac:dyDescent="0.2">
      <c r="A12" s="2" t="s">
        <v>7</v>
      </c>
      <c r="B12" s="29">
        <v>1407.19379796366</v>
      </c>
      <c r="C12" s="24">
        <f t="shared" si="0"/>
        <v>67.665406946510572</v>
      </c>
      <c r="D12" s="31">
        <v>0</v>
      </c>
      <c r="E12" s="32" t="s">
        <v>31</v>
      </c>
      <c r="F12" s="31">
        <v>0</v>
      </c>
      <c r="G12" s="32" t="s">
        <v>31</v>
      </c>
      <c r="H12" s="29">
        <v>40.524342929292899</v>
      </c>
      <c r="I12" s="24">
        <f t="shared" si="1"/>
        <v>39.73929319227944</v>
      </c>
      <c r="J12" s="29">
        <v>67.299611904761903</v>
      </c>
      <c r="K12" s="24">
        <f t="shared" si="2"/>
        <v>24.304838570434615</v>
      </c>
    </row>
    <row r="13" spans="1:11" x14ac:dyDescent="0.2">
      <c r="A13" s="2" t="s">
        <v>8</v>
      </c>
      <c r="B13" s="29">
        <v>152.610946130352</v>
      </c>
      <c r="C13" s="24">
        <f t="shared" si="0"/>
        <v>7.3383508293922626</v>
      </c>
      <c r="D13" s="31">
        <v>0</v>
      </c>
      <c r="E13" s="32" t="s">
        <v>31</v>
      </c>
      <c r="F13" s="31">
        <v>0</v>
      </c>
      <c r="G13" s="32" t="s">
        <v>31</v>
      </c>
      <c r="H13" s="29">
        <v>0.73250000000000004</v>
      </c>
      <c r="I13" s="24">
        <f t="shared" si="1"/>
        <v>0.7183097900966412</v>
      </c>
      <c r="J13" s="29">
        <v>0</v>
      </c>
      <c r="K13" s="24">
        <f t="shared" si="2"/>
        <v>0</v>
      </c>
    </row>
    <row r="14" spans="1:11" x14ac:dyDescent="0.2">
      <c r="A14" s="2" t="s">
        <v>9</v>
      </c>
      <c r="B14" s="29">
        <v>44.821771237430703</v>
      </c>
      <c r="C14" s="24">
        <f t="shared" si="0"/>
        <v>2.1552705783901374</v>
      </c>
      <c r="D14" s="31">
        <v>0</v>
      </c>
      <c r="E14" s="32" t="s">
        <v>31</v>
      </c>
      <c r="F14" s="31">
        <v>0</v>
      </c>
      <c r="G14" s="32" t="s">
        <v>31</v>
      </c>
      <c r="H14" s="29">
        <v>0</v>
      </c>
      <c r="I14" s="24">
        <f t="shared" si="1"/>
        <v>0</v>
      </c>
      <c r="J14" s="29">
        <v>2.39025</v>
      </c>
      <c r="K14" s="24">
        <f t="shared" si="2"/>
        <v>0.86322400306250124</v>
      </c>
    </row>
    <row r="15" spans="1:11" x14ac:dyDescent="0.2">
      <c r="A15" s="2" t="s">
        <v>10</v>
      </c>
      <c r="B15" s="29">
        <v>22.5171691359213</v>
      </c>
      <c r="C15" s="24">
        <f t="shared" si="0"/>
        <v>1.0827459693685131</v>
      </c>
      <c r="D15" s="31">
        <v>0</v>
      </c>
      <c r="E15" s="32" t="s">
        <v>31</v>
      </c>
      <c r="F15" s="31">
        <v>0</v>
      </c>
      <c r="G15" s="32" t="s">
        <v>31</v>
      </c>
      <c r="H15" s="29">
        <v>0.73787499999999995</v>
      </c>
      <c r="I15" s="24">
        <f t="shared" si="1"/>
        <v>0.72358066398301579</v>
      </c>
      <c r="J15" s="29">
        <v>0</v>
      </c>
      <c r="K15" s="24">
        <f t="shared" si="2"/>
        <v>0</v>
      </c>
    </row>
    <row r="16" spans="1:11" x14ac:dyDescent="0.2">
      <c r="A16" s="2" t="s">
        <v>25</v>
      </c>
      <c r="B16" s="29">
        <v>15.255798537873201</v>
      </c>
      <c r="C16" s="24">
        <f t="shared" si="0"/>
        <v>0.73358041930897533</v>
      </c>
      <c r="D16" s="31">
        <v>0</v>
      </c>
      <c r="E16" s="32" t="s">
        <v>31</v>
      </c>
      <c r="F16" s="31">
        <v>0</v>
      </c>
      <c r="G16" s="32" t="s">
        <v>31</v>
      </c>
      <c r="H16" s="29">
        <v>1.0381428571428599</v>
      </c>
      <c r="I16" s="24">
        <f t="shared" si="1"/>
        <v>1.018031642054082</v>
      </c>
      <c r="J16" s="29">
        <v>2.39025</v>
      </c>
      <c r="K16" s="24">
        <f t="shared" si="2"/>
        <v>0.86322400306250124</v>
      </c>
    </row>
    <row r="17" spans="1:11" x14ac:dyDescent="0.2">
      <c r="A17" s="2"/>
      <c r="B17" s="29"/>
      <c r="C17" s="24"/>
      <c r="D17" s="29"/>
      <c r="E17" s="24"/>
      <c r="F17" s="29"/>
      <c r="G17" s="24"/>
      <c r="H17" s="29"/>
      <c r="I17" s="24"/>
      <c r="J17" s="29"/>
      <c r="K17" s="24"/>
    </row>
    <row r="18" spans="1:11" x14ac:dyDescent="0.2">
      <c r="A18" s="2" t="s">
        <v>32</v>
      </c>
      <c r="B18" s="30">
        <v>3.5319083333333299</v>
      </c>
      <c r="C18" s="24">
        <f>B18/B$20*100</f>
        <v>0.16983305001671378</v>
      </c>
      <c r="D18" s="33">
        <v>0</v>
      </c>
      <c r="E18" s="32" t="s">
        <v>31</v>
      </c>
      <c r="F18" s="31">
        <v>0</v>
      </c>
      <c r="G18" s="32" t="s">
        <v>31</v>
      </c>
      <c r="H18" s="30">
        <v>0</v>
      </c>
      <c r="I18" s="24">
        <f>H18/H$20*100</f>
        <v>0</v>
      </c>
      <c r="J18" s="30">
        <v>0</v>
      </c>
      <c r="K18" s="24">
        <f>J18/J$20*100</f>
        <v>0</v>
      </c>
    </row>
    <row r="19" spans="1:11" x14ac:dyDescent="0.2">
      <c r="A19" s="2"/>
      <c r="B19" s="25"/>
      <c r="C19" s="24"/>
      <c r="D19" s="25"/>
      <c r="E19" s="24"/>
      <c r="F19" s="25"/>
      <c r="G19" s="24"/>
      <c r="H19" s="25"/>
      <c r="I19" s="24"/>
      <c r="J19" s="25"/>
      <c r="K19" s="24"/>
    </row>
    <row r="20" spans="1:11" x14ac:dyDescent="0.2">
      <c r="A20" s="15" t="s">
        <v>11</v>
      </c>
      <c r="B20" s="26">
        <f>SUM(B7:B18)</f>
        <v>2079.6354614050351</v>
      </c>
      <c r="C20" s="27">
        <v>100</v>
      </c>
      <c r="D20" s="26">
        <f>SUM(D7:D18)</f>
        <v>0</v>
      </c>
      <c r="E20" s="34" t="s">
        <v>31</v>
      </c>
      <c r="F20" s="26">
        <f>SUM(F7:F18)</f>
        <v>0</v>
      </c>
      <c r="G20" s="34" t="s">
        <v>31</v>
      </c>
      <c r="H20" s="26">
        <f>SUM(H7:H18)</f>
        <v>101.97549999999995</v>
      </c>
      <c r="I20" s="27">
        <v>100</v>
      </c>
      <c r="J20" s="26">
        <f>SUM(J7:J18)</f>
        <v>276.89799999999946</v>
      </c>
      <c r="K20" s="27">
        <v>100</v>
      </c>
    </row>
    <row r="21" spans="1:11" x14ac:dyDescent="0.2">
      <c r="B21" s="19"/>
      <c r="D21" s="19"/>
      <c r="F21" s="19"/>
      <c r="H21" s="19"/>
      <c r="I21" s="5"/>
      <c r="J21" s="5"/>
      <c r="K21" s="5"/>
    </row>
    <row r="22" spans="1:11" x14ac:dyDescent="0.2">
      <c r="A22" s="28" t="s">
        <v>26</v>
      </c>
      <c r="B22" s="17"/>
      <c r="D22" s="17"/>
      <c r="F22" s="17"/>
      <c r="H22" s="17"/>
      <c r="I22" s="5"/>
      <c r="J22" s="5"/>
      <c r="K22" s="5"/>
    </row>
    <row r="23" spans="1:11" x14ac:dyDescent="0.2">
      <c r="A23" s="20" t="s">
        <v>33</v>
      </c>
      <c r="B23" s="17"/>
      <c r="D23" s="17"/>
      <c r="F23" s="17"/>
      <c r="H23" s="17"/>
      <c r="I23" s="5"/>
      <c r="J23" s="5"/>
      <c r="K23" s="5"/>
    </row>
    <row r="24" spans="1:11" x14ac:dyDescent="0.2">
      <c r="D24" s="17"/>
    </row>
    <row r="25" spans="1:11" ht="10.5" x14ac:dyDescent="0.25">
      <c r="A25" s="4" t="s">
        <v>22</v>
      </c>
    </row>
    <row r="26" spans="1:11" x14ac:dyDescent="0.2">
      <c r="A26" s="7" t="s">
        <v>29</v>
      </c>
    </row>
    <row r="28" spans="1:11" x14ac:dyDescent="0.2">
      <c r="A28" s="1" t="s">
        <v>14</v>
      </c>
      <c r="B28" s="22" t="s">
        <v>20</v>
      </c>
      <c r="C28" s="12"/>
      <c r="D28" s="22" t="s">
        <v>4</v>
      </c>
      <c r="E28" s="21"/>
      <c r="F28" s="9" t="s">
        <v>15</v>
      </c>
      <c r="G28" s="12"/>
      <c r="H28" s="6"/>
    </row>
    <row r="29" spans="1:11" x14ac:dyDescent="0.2">
      <c r="A29" s="3"/>
      <c r="B29" s="11" t="s">
        <v>12</v>
      </c>
      <c r="C29" s="14" t="s">
        <v>13</v>
      </c>
      <c r="D29" s="11" t="s">
        <v>12</v>
      </c>
      <c r="E29" s="14" t="s">
        <v>13</v>
      </c>
      <c r="F29" s="11" t="s">
        <v>12</v>
      </c>
      <c r="G29" s="14" t="s">
        <v>13</v>
      </c>
      <c r="H29" s="6"/>
    </row>
    <row r="30" spans="1:11" x14ac:dyDescent="0.2">
      <c r="A30" s="1"/>
      <c r="B30" s="10"/>
      <c r="C30" s="13"/>
      <c r="D30" s="10"/>
      <c r="E30" s="13"/>
      <c r="F30" s="10"/>
      <c r="G30" s="13"/>
      <c r="H30" s="6"/>
    </row>
    <row r="31" spans="1:11" x14ac:dyDescent="0.2">
      <c r="A31" s="2" t="s">
        <v>4</v>
      </c>
      <c r="B31" s="29">
        <v>199.17790997286301</v>
      </c>
      <c r="C31" s="24">
        <f t="shared" ref="C31:C40" si="3">B31/B$44*100</f>
        <v>14.831210528398961</v>
      </c>
      <c r="D31" s="29">
        <v>388.86572527529501</v>
      </c>
      <c r="E31" s="24">
        <f t="shared" ref="E31:E40" si="4">D31/D$44*100</f>
        <v>54.56569863655043</v>
      </c>
      <c r="F31" s="29">
        <v>110.306601541864</v>
      </c>
      <c r="G31" s="24">
        <f t="shared" ref="G31:G40" si="5">F31/F$44*100</f>
        <v>4.7625601443939303</v>
      </c>
      <c r="H31" s="6"/>
    </row>
    <row r="32" spans="1:11" x14ac:dyDescent="0.2">
      <c r="A32" s="2" t="s">
        <v>16</v>
      </c>
      <c r="B32" s="29">
        <v>17.604638047716801</v>
      </c>
      <c r="C32" s="24">
        <f t="shared" si="3"/>
        <v>1.3108787676179738</v>
      </c>
      <c r="D32" s="29">
        <v>8.7672987230777508</v>
      </c>
      <c r="E32" s="24">
        <f t="shared" si="4"/>
        <v>1.2302287110580346</v>
      </c>
      <c r="F32" s="29">
        <v>4.9416405677655701</v>
      </c>
      <c r="G32" s="24">
        <f t="shared" si="5"/>
        <v>0.21335858495312682</v>
      </c>
      <c r="H32" s="6"/>
    </row>
    <row r="33" spans="1:8" x14ac:dyDescent="0.2">
      <c r="A33" s="2" t="s">
        <v>17</v>
      </c>
      <c r="B33" s="29">
        <v>2.6774976744185999</v>
      </c>
      <c r="C33" s="24">
        <f t="shared" si="3"/>
        <v>0.19937216784738448</v>
      </c>
      <c r="D33" s="29">
        <v>0</v>
      </c>
      <c r="E33" s="24">
        <f t="shared" si="4"/>
        <v>0</v>
      </c>
      <c r="F33" s="29">
        <v>53.841277623381501</v>
      </c>
      <c r="G33" s="24">
        <f t="shared" si="5"/>
        <v>2.3246326090016209</v>
      </c>
      <c r="H33" s="6"/>
    </row>
    <row r="34" spans="1:8" x14ac:dyDescent="0.2">
      <c r="A34" s="2" t="s">
        <v>5</v>
      </c>
      <c r="B34" s="29">
        <v>11.2417688090481</v>
      </c>
      <c r="C34" s="24">
        <f t="shared" si="3"/>
        <v>0.83708599985458843</v>
      </c>
      <c r="D34" s="29">
        <v>3.3632</v>
      </c>
      <c r="E34" s="24">
        <f t="shared" si="4"/>
        <v>0.47192474349475749</v>
      </c>
      <c r="F34" s="29">
        <v>1275.6263782313199</v>
      </c>
      <c r="G34" s="24">
        <f t="shared" si="5"/>
        <v>55.07600871736004</v>
      </c>
      <c r="H34" s="6"/>
    </row>
    <row r="35" spans="1:8" x14ac:dyDescent="0.2">
      <c r="A35" s="2" t="s">
        <v>6</v>
      </c>
      <c r="B35" s="29">
        <v>0</v>
      </c>
      <c r="C35" s="24">
        <f t="shared" si="3"/>
        <v>0</v>
      </c>
      <c r="D35" s="29">
        <v>1.0232857142857099</v>
      </c>
      <c r="E35" s="24">
        <f t="shared" si="4"/>
        <v>0.14358760948981128</v>
      </c>
      <c r="F35" s="29">
        <v>32.1685512536082</v>
      </c>
      <c r="G35" s="24">
        <f t="shared" si="5"/>
        <v>1.3888983792613989</v>
      </c>
      <c r="H35" s="6"/>
    </row>
    <row r="36" spans="1:8" x14ac:dyDescent="0.2">
      <c r="A36" s="2" t="s">
        <v>7</v>
      </c>
      <c r="B36" s="29">
        <v>69.101206457601705</v>
      </c>
      <c r="C36" s="24">
        <f t="shared" si="3"/>
        <v>5.1454227071600664</v>
      </c>
      <c r="D36" s="29">
        <v>8.15178065494195</v>
      </c>
      <c r="E36" s="24">
        <f t="shared" si="4"/>
        <v>1.143859120661574</v>
      </c>
      <c r="F36" s="29">
        <v>14.986749070512801</v>
      </c>
      <c r="G36" s="24">
        <f t="shared" si="5"/>
        <v>0.64706275798161017</v>
      </c>
      <c r="H36" s="6"/>
    </row>
    <row r="37" spans="1:8" x14ac:dyDescent="0.2">
      <c r="A37" s="2" t="s">
        <v>8</v>
      </c>
      <c r="B37" s="29">
        <v>55.973724233817897</v>
      </c>
      <c r="C37" s="24">
        <f t="shared" si="3"/>
        <v>4.1679224783682338</v>
      </c>
      <c r="D37" s="29">
        <v>6.2722928445808197</v>
      </c>
      <c r="E37" s="24">
        <f t="shared" si="4"/>
        <v>0.88012910079769446</v>
      </c>
      <c r="F37" s="29">
        <v>13.4825317408558</v>
      </c>
      <c r="G37" s="24">
        <f t="shared" si="5"/>
        <v>0.58211718443846894</v>
      </c>
      <c r="H37" s="6"/>
    </row>
    <row r="38" spans="1:8" x14ac:dyDescent="0.2">
      <c r="A38" s="2" t="s">
        <v>9</v>
      </c>
      <c r="B38" s="29">
        <v>41.301599449697797</v>
      </c>
      <c r="C38" s="24">
        <f t="shared" si="3"/>
        <v>3.0754048814024206</v>
      </c>
      <c r="D38" s="29">
        <v>0.79257024533951503</v>
      </c>
      <c r="E38" s="24">
        <f t="shared" si="4"/>
        <v>0.11121357924994875</v>
      </c>
      <c r="F38" s="29">
        <v>113.268216335799</v>
      </c>
      <c r="G38" s="24">
        <f t="shared" si="5"/>
        <v>4.8904298129675663</v>
      </c>
      <c r="H38" s="6"/>
    </row>
    <row r="39" spans="1:8" x14ac:dyDescent="0.2">
      <c r="A39" s="2" t="s">
        <v>10</v>
      </c>
      <c r="B39" s="29">
        <v>888.93505074460097</v>
      </c>
      <c r="C39" s="24">
        <f t="shared" si="3"/>
        <v>66.191993306197688</v>
      </c>
      <c r="D39" s="29">
        <v>86.665438587516604</v>
      </c>
      <c r="E39" s="24">
        <f t="shared" si="4"/>
        <v>12.160907729327555</v>
      </c>
      <c r="F39" s="29">
        <v>150.80823188173201</v>
      </c>
      <c r="G39" s="24">
        <f t="shared" si="5"/>
        <v>6.5112446994740223</v>
      </c>
      <c r="H39" s="6"/>
    </row>
    <row r="40" spans="1:8" x14ac:dyDescent="0.2">
      <c r="A40" s="2" t="s">
        <v>25</v>
      </c>
      <c r="B40" s="29">
        <v>56.951223657851003</v>
      </c>
      <c r="C40" s="24">
        <f t="shared" si="3"/>
        <v>4.240709163152701</v>
      </c>
      <c r="D40" s="29">
        <v>208.754407954963</v>
      </c>
      <c r="E40" s="24">
        <f t="shared" si="4"/>
        <v>29.292450769370205</v>
      </c>
      <c r="F40" s="29">
        <v>543.07394414127805</v>
      </c>
      <c r="G40" s="24">
        <f t="shared" si="5"/>
        <v>23.447575083205312</v>
      </c>
      <c r="H40" s="6"/>
    </row>
    <row r="41" spans="1:8" x14ac:dyDescent="0.2">
      <c r="A41" s="2"/>
      <c r="B41" s="29"/>
      <c r="C41" s="24"/>
      <c r="D41" s="29"/>
      <c r="E41" s="24"/>
      <c r="F41" s="29"/>
      <c r="G41" s="24"/>
      <c r="H41" s="6"/>
    </row>
    <row r="42" spans="1:8" x14ac:dyDescent="0.2">
      <c r="A42" s="2" t="s">
        <v>32</v>
      </c>
      <c r="B42" s="30">
        <v>0</v>
      </c>
      <c r="C42" s="24">
        <f>B42/B$44*100</f>
        <v>0</v>
      </c>
      <c r="D42" s="30">
        <v>0</v>
      </c>
      <c r="E42" s="24">
        <f>D42/D$44*100</f>
        <v>0</v>
      </c>
      <c r="F42" s="30">
        <v>3.6157416666666702</v>
      </c>
      <c r="G42" s="24">
        <f>F42/F$44*100</f>
        <v>0.15611202696291659</v>
      </c>
      <c r="H42" s="6"/>
    </row>
    <row r="43" spans="1:8" x14ac:dyDescent="0.2">
      <c r="A43" s="2"/>
      <c r="B43" s="25"/>
      <c r="C43" s="24"/>
      <c r="D43" s="25"/>
      <c r="E43" s="24"/>
      <c r="F43" s="25"/>
      <c r="G43" s="24"/>
      <c r="H43" s="6"/>
    </row>
    <row r="44" spans="1:8" x14ac:dyDescent="0.2">
      <c r="A44" s="15" t="s">
        <v>11</v>
      </c>
      <c r="B44" s="26">
        <f>SUM(B31:B42)</f>
        <v>1342.9646190476158</v>
      </c>
      <c r="C44" s="27">
        <v>100</v>
      </c>
      <c r="D44" s="26">
        <f>SUM(D31:D42)</f>
        <v>712.65600000000029</v>
      </c>
      <c r="E44" s="27">
        <v>100</v>
      </c>
      <c r="F44" s="26">
        <f>SUM(F31:F42)</f>
        <v>2316.1198640547832</v>
      </c>
      <c r="G44" s="27">
        <v>100</v>
      </c>
      <c r="H44" s="6"/>
    </row>
    <row r="46" spans="1:8" ht="12" customHeight="1" x14ac:dyDescent="0.2">
      <c r="A46" s="28" t="s">
        <v>26</v>
      </c>
    </row>
    <row r="47" spans="1:8" x14ac:dyDescent="0.2">
      <c r="A47" s="20" t="s">
        <v>33</v>
      </c>
      <c r="B47" s="6"/>
      <c r="C47" s="6"/>
      <c r="D47" s="6"/>
      <c r="E47" s="6"/>
      <c r="F47" s="6"/>
      <c r="G47" s="6"/>
      <c r="H47" s="6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abSelected="1" topLeftCell="A14" workbookViewId="0">
      <selection activeCell="A47" sqref="A47"/>
    </sheetView>
  </sheetViews>
  <sheetFormatPr defaultColWidth="9.33203125" defaultRowHeight="10" x14ac:dyDescent="0.2"/>
  <cols>
    <col min="1" max="1" width="22.33203125" style="6" customWidth="1"/>
    <col min="2" max="8" width="10.109375" style="5" customWidth="1"/>
    <col min="9" max="13" width="10.109375" style="6" customWidth="1"/>
    <col min="14" max="16384" width="9.33203125" style="6"/>
  </cols>
  <sheetData>
    <row r="1" spans="1:11" ht="10.5" x14ac:dyDescent="0.25">
      <c r="A1" s="4" t="s">
        <v>23</v>
      </c>
    </row>
    <row r="2" spans="1:11" s="7" customFormat="1" x14ac:dyDescent="0.2">
      <c r="A2" s="7" t="s">
        <v>30</v>
      </c>
      <c r="B2" s="8"/>
      <c r="C2" s="8"/>
      <c r="D2" s="8"/>
      <c r="E2" s="8"/>
      <c r="F2" s="8"/>
      <c r="G2" s="8"/>
      <c r="H2" s="8"/>
    </row>
    <row r="4" spans="1:11" x14ac:dyDescent="0.2">
      <c r="A4" s="1" t="s">
        <v>14</v>
      </c>
      <c r="B4" s="9" t="s">
        <v>0</v>
      </c>
      <c r="C4" s="12"/>
      <c r="D4" s="9" t="s">
        <v>1</v>
      </c>
      <c r="E4" s="12"/>
      <c r="F4" s="9" t="s">
        <v>27</v>
      </c>
      <c r="G4" s="12"/>
      <c r="H4" s="9" t="s">
        <v>2</v>
      </c>
      <c r="I4" s="12"/>
      <c r="J4" s="9" t="s">
        <v>3</v>
      </c>
      <c r="K4" s="12"/>
    </row>
    <row r="5" spans="1:11" x14ac:dyDescent="0.2">
      <c r="A5" s="3"/>
      <c r="B5" s="11" t="s">
        <v>12</v>
      </c>
      <c r="C5" s="14" t="s">
        <v>13</v>
      </c>
      <c r="D5" s="11" t="s">
        <v>12</v>
      </c>
      <c r="E5" s="14" t="s">
        <v>13</v>
      </c>
      <c r="F5" s="11" t="s">
        <v>12</v>
      </c>
      <c r="G5" s="14" t="s">
        <v>13</v>
      </c>
      <c r="H5" s="11" t="s">
        <v>12</v>
      </c>
      <c r="I5" s="14" t="s">
        <v>13</v>
      </c>
      <c r="J5" s="11" t="s">
        <v>12</v>
      </c>
      <c r="K5" s="14" t="s">
        <v>13</v>
      </c>
    </row>
    <row r="6" spans="1:11" x14ac:dyDescent="0.2">
      <c r="A6" s="1"/>
      <c r="B6" s="10"/>
      <c r="C6" s="13"/>
      <c r="D6" s="10"/>
      <c r="E6" s="13"/>
      <c r="F6" s="18"/>
      <c r="G6" s="16"/>
      <c r="H6" s="10"/>
      <c r="I6" s="16"/>
      <c r="J6" s="18"/>
      <c r="K6" s="16"/>
    </row>
    <row r="7" spans="1:11" x14ac:dyDescent="0.2">
      <c r="A7" s="2" t="s">
        <v>4</v>
      </c>
      <c r="B7" s="23">
        <f>Scheduled!B7+Charter!B7</f>
        <v>739.90037385786786</v>
      </c>
      <c r="C7" s="24">
        <f t="shared" ref="C7:C16" si="0">B7/B$20*100</f>
        <v>1.882928028506812</v>
      </c>
      <c r="D7" s="23">
        <f>Scheduled!D7+Charter!D7</f>
        <v>1858.2550425373499</v>
      </c>
      <c r="E7" s="24">
        <f t="shared" ref="E7:E16" si="1">D7/D$20*100</f>
        <v>3.0262921755056569</v>
      </c>
      <c r="F7" s="23">
        <f>Scheduled!F7</f>
        <v>42.598717643333501</v>
      </c>
      <c r="G7" s="24">
        <f t="shared" ref="G7:G16" si="2">F7/F$20*100</f>
        <v>1.2117161786168762</v>
      </c>
      <c r="H7" s="23">
        <f>Scheduled!H7+Charter!H7</f>
        <v>1358.3707945204942</v>
      </c>
      <c r="I7" s="24">
        <f t="shared" ref="I7:I16" si="3">H7/H$20*100</f>
        <v>8.3939073029381728</v>
      </c>
      <c r="J7" s="23">
        <f>Scheduled!J7+Charter!J7</f>
        <v>1259.9090029030476</v>
      </c>
      <c r="K7" s="24">
        <f>J7/J$20*100</f>
        <v>4.4570615105997744</v>
      </c>
    </row>
    <row r="8" spans="1:11" x14ac:dyDescent="0.2">
      <c r="A8" s="2" t="s">
        <v>16</v>
      </c>
      <c r="B8" s="23">
        <f>Scheduled!B8+Charter!B8</f>
        <v>2963.3334471594039</v>
      </c>
      <c r="C8" s="24">
        <f t="shared" si="0"/>
        <v>7.5412093338663446</v>
      </c>
      <c r="D8" s="23">
        <f>Scheduled!D8+Charter!D8</f>
        <v>4900.6244173309497</v>
      </c>
      <c r="E8" s="24">
        <f t="shared" si="1"/>
        <v>7.9809934534121041</v>
      </c>
      <c r="F8" s="23">
        <f>Scheduled!F8</f>
        <v>332.27105087712903</v>
      </c>
      <c r="G8" s="24">
        <f t="shared" si="2"/>
        <v>9.451416153060098</v>
      </c>
      <c r="H8" s="23">
        <f>Scheduled!H8+Charter!H8</f>
        <v>4854.6167841709103</v>
      </c>
      <c r="I8" s="24">
        <f t="shared" si="3"/>
        <v>29.99858613126538</v>
      </c>
      <c r="J8" s="23">
        <f>Scheduled!J8+Charter!J8</f>
        <v>9885.7646156971205</v>
      </c>
      <c r="K8" s="24">
        <f t="shared" ref="K8:K16" si="4">J8/J$20*100</f>
        <v>34.971939140007414</v>
      </c>
    </row>
    <row r="9" spans="1:11" x14ac:dyDescent="0.2">
      <c r="A9" s="2" t="s">
        <v>17</v>
      </c>
      <c r="B9" s="23">
        <f>Scheduled!B9+Charter!B9</f>
        <v>173.39649758926853</v>
      </c>
      <c r="C9" s="24">
        <f t="shared" si="0"/>
        <v>0.44126633380842928</v>
      </c>
      <c r="D9" s="23">
        <f>Scheduled!D9+Charter!D9</f>
        <v>214.16821319695799</v>
      </c>
      <c r="E9" s="24">
        <f t="shared" si="1"/>
        <v>0.34878720789315665</v>
      </c>
      <c r="F9" s="23">
        <f>Scheduled!F9</f>
        <v>18.1415792079525</v>
      </c>
      <c r="G9" s="24">
        <f t="shared" si="2"/>
        <v>0.51603537026602797</v>
      </c>
      <c r="H9" s="23">
        <f>Scheduled!H9+Charter!H9</f>
        <v>80.037017868164099</v>
      </c>
      <c r="I9" s="24">
        <f t="shared" si="3"/>
        <v>0.49458020703848377</v>
      </c>
      <c r="J9" s="23">
        <f>Scheduled!J9+Charter!J9</f>
        <v>59.594233615055103</v>
      </c>
      <c r="K9" s="24">
        <f t="shared" si="4"/>
        <v>0.21082091189707367</v>
      </c>
    </row>
    <row r="10" spans="1:11" x14ac:dyDescent="0.2">
      <c r="A10" s="2" t="s">
        <v>5</v>
      </c>
      <c r="B10" s="23">
        <f>Scheduled!B10+Charter!B10</f>
        <v>387.74244209458368</v>
      </c>
      <c r="C10" s="24">
        <f t="shared" si="0"/>
        <v>0.98674245595369703</v>
      </c>
      <c r="D10" s="23">
        <f>Scheduled!D10+Charter!D10</f>
        <v>688.32785067452403</v>
      </c>
      <c r="E10" s="24">
        <f t="shared" si="1"/>
        <v>1.1209877767018461</v>
      </c>
      <c r="F10" s="23">
        <f>Scheduled!F10</f>
        <v>35.072990803222503</v>
      </c>
      <c r="G10" s="24">
        <f>F10/F$20*100</f>
        <v>0.99764764621726665</v>
      </c>
      <c r="H10" s="23">
        <f>Scheduled!H10+Charter!H10</f>
        <v>146.45009047187</v>
      </c>
      <c r="I10" s="24">
        <f t="shared" si="3"/>
        <v>0.90497269882905984</v>
      </c>
      <c r="J10" s="23">
        <f>Scheduled!J10+Charter!J10</f>
        <v>119.988735165877</v>
      </c>
      <c r="K10" s="24">
        <f t="shared" si="4"/>
        <v>0.42447285635797122</v>
      </c>
    </row>
    <row r="11" spans="1:11" x14ac:dyDescent="0.2">
      <c r="A11" s="2" t="s">
        <v>6</v>
      </c>
      <c r="B11" s="23">
        <f>Scheduled!B11+Charter!B11</f>
        <v>164.04186316580268</v>
      </c>
      <c r="C11" s="24">
        <f t="shared" si="0"/>
        <v>0.41746028643405381</v>
      </c>
      <c r="D11" s="23">
        <f>Scheduled!D11+Charter!D11</f>
        <v>309.23029867311698</v>
      </c>
      <c r="E11" s="24">
        <f t="shared" si="1"/>
        <v>0.50360214926467595</v>
      </c>
      <c r="F11" s="23">
        <f>Scheduled!F11</f>
        <v>27.180256260140698</v>
      </c>
      <c r="G11" s="24">
        <f t="shared" si="2"/>
        <v>0.77313961713866863</v>
      </c>
      <c r="H11" s="23">
        <f>Scheduled!H11+Charter!H11</f>
        <v>29.3506877122466</v>
      </c>
      <c r="I11" s="24">
        <f t="shared" si="3"/>
        <v>0.18136944119227194</v>
      </c>
      <c r="J11" s="23">
        <f>Scheduled!J11+Charter!J11</f>
        <v>65.858661004010898</v>
      </c>
      <c r="K11" s="24">
        <f t="shared" si="4"/>
        <v>0.23298198713102092</v>
      </c>
    </row>
    <row r="12" spans="1:11" x14ac:dyDescent="0.2">
      <c r="A12" s="2" t="s">
        <v>7</v>
      </c>
      <c r="B12" s="23">
        <f>Scheduled!B12+Charter!B12</f>
        <v>31013.398569893259</v>
      </c>
      <c r="C12" s="24">
        <f t="shared" si="0"/>
        <v>78.924135586019787</v>
      </c>
      <c r="D12" s="23">
        <f>Scheduled!D12+Charter!D12</f>
        <v>45169.513437497102</v>
      </c>
      <c r="E12" s="24">
        <f t="shared" si="1"/>
        <v>73.561562841580496</v>
      </c>
      <c r="F12" s="23">
        <f>Scheduled!F12</f>
        <v>2948.3789632575899</v>
      </c>
      <c r="G12" s="24">
        <f t="shared" si="2"/>
        <v>83.866338897456671</v>
      </c>
      <c r="H12" s="23">
        <f>Scheduled!H12+Charter!H12</f>
        <v>8344.6115897952332</v>
      </c>
      <c r="I12" s="24">
        <f t="shared" si="3"/>
        <v>51.564636435289579</v>
      </c>
      <c r="J12" s="23">
        <f>Scheduled!J12+Charter!J12</f>
        <v>15287.248382752263</v>
      </c>
      <c r="K12" s="24">
        <f t="shared" si="4"/>
        <v>54.080259933650908</v>
      </c>
    </row>
    <row r="13" spans="1:11" x14ac:dyDescent="0.2">
      <c r="A13" s="2" t="s">
        <v>8</v>
      </c>
      <c r="B13" s="23">
        <f>Scheduled!B13+Charter!B13</f>
        <v>2157.1058707680622</v>
      </c>
      <c r="C13" s="24">
        <f t="shared" si="0"/>
        <v>5.4894891907515238</v>
      </c>
      <c r="D13" s="23">
        <f>Scheduled!D13+Charter!D13</f>
        <v>4267.1440343192398</v>
      </c>
      <c r="E13" s="24">
        <f t="shared" si="1"/>
        <v>6.9493284329706864</v>
      </c>
      <c r="F13" s="23">
        <f>Scheduled!F13</f>
        <v>32.868325105292101</v>
      </c>
      <c r="G13" s="24">
        <f t="shared" si="2"/>
        <v>0.93493615529890095</v>
      </c>
      <c r="H13" s="23">
        <f>Scheduled!H13+Charter!H13</f>
        <v>329.71297375684901</v>
      </c>
      <c r="I13" s="24">
        <f t="shared" si="3"/>
        <v>2.0374261206551005</v>
      </c>
      <c r="J13" s="23">
        <f>Scheduled!J13+Charter!J13</f>
        <v>584.89268619180598</v>
      </c>
      <c r="K13" s="24">
        <f t="shared" si="4"/>
        <v>2.0691198121848937</v>
      </c>
    </row>
    <row r="14" spans="1:11" x14ac:dyDescent="0.2">
      <c r="A14" s="2" t="s">
        <v>9</v>
      </c>
      <c r="B14" s="23">
        <f>Scheduled!B14+Charter!B14</f>
        <v>433.20682605132373</v>
      </c>
      <c r="C14" s="24">
        <f t="shared" si="0"/>
        <v>1.1024420364317924</v>
      </c>
      <c r="D14" s="23">
        <f>Scheduled!D14+Charter!D14</f>
        <v>1182.7144264707299</v>
      </c>
      <c r="E14" s="24">
        <f t="shared" si="1"/>
        <v>1.9261292625358715</v>
      </c>
      <c r="F14" s="23">
        <f>Scheduled!F14</f>
        <v>7.73039590414204</v>
      </c>
      <c r="G14" s="24">
        <f t="shared" si="2"/>
        <v>0.21989032305127246</v>
      </c>
      <c r="H14" s="23">
        <f>Scheduled!H14+Charter!H14</f>
        <v>81.216744366193396</v>
      </c>
      <c r="I14" s="24">
        <f t="shared" si="3"/>
        <v>0.50187020098360047</v>
      </c>
      <c r="J14" s="23">
        <f>Scheduled!J14+Charter!J14</f>
        <v>160.23896834825501</v>
      </c>
      <c r="K14" s="24">
        <f t="shared" si="4"/>
        <v>0.56686231837187817</v>
      </c>
    </row>
    <row r="15" spans="1:11" x14ac:dyDescent="0.2">
      <c r="A15" s="2" t="s">
        <v>10</v>
      </c>
      <c r="B15" s="23">
        <f>Scheduled!B15+Charter!B15</f>
        <v>737.85848184337738</v>
      </c>
      <c r="C15" s="24">
        <f t="shared" si="0"/>
        <v>1.877731740140012</v>
      </c>
      <c r="D15" s="23">
        <f>Scheduled!D15+Charter!D15</f>
        <v>1830.4455729384099</v>
      </c>
      <c r="E15" s="24">
        <f t="shared" si="1"/>
        <v>2.9810026009716255</v>
      </c>
      <c r="F15" s="23">
        <f>Scheduled!F15</f>
        <v>19.919508709569399</v>
      </c>
      <c r="G15" s="24">
        <f t="shared" si="2"/>
        <v>0.56660839360412785</v>
      </c>
      <c r="H15" s="23">
        <f>Scheduled!H15+Charter!H15</f>
        <v>645.65890131373499</v>
      </c>
      <c r="I15" s="24">
        <f t="shared" si="3"/>
        <v>3.989780249109022</v>
      </c>
      <c r="J15" s="23">
        <f>Scheduled!J15+Charter!J15</f>
        <v>566.20817000382397</v>
      </c>
      <c r="K15" s="24">
        <f t="shared" si="4"/>
        <v>2.0030213576506806</v>
      </c>
    </row>
    <row r="16" spans="1:11" x14ac:dyDescent="0.2">
      <c r="A16" s="2" t="s">
        <v>25</v>
      </c>
      <c r="B16" s="23">
        <f>Scheduled!B16+Charter!B16</f>
        <v>490.87956029354319</v>
      </c>
      <c r="C16" s="24">
        <f t="shared" si="0"/>
        <v>1.2492099144085103</v>
      </c>
      <c r="D16" s="23">
        <f>Scheduled!D16+Charter!D16</f>
        <v>963.77195263111901</v>
      </c>
      <c r="E16" s="24">
        <f t="shared" si="1"/>
        <v>1.5695668530175617</v>
      </c>
      <c r="F16" s="23">
        <f>Scheduled!F16</f>
        <v>50.692322939910703</v>
      </c>
      <c r="G16" s="24">
        <f t="shared" si="2"/>
        <v>1.4419379557913496</v>
      </c>
      <c r="H16" s="23">
        <f>Scheduled!H16+Charter!H16</f>
        <v>311.11329427754589</v>
      </c>
      <c r="I16" s="24">
        <f t="shared" si="3"/>
        <v>1.9224913870437645</v>
      </c>
      <c r="J16" s="23">
        <f>Scheduled!J16+Charter!J16</f>
        <v>277.12520415512398</v>
      </c>
      <c r="K16" s="24">
        <f t="shared" si="4"/>
        <v>0.9803597547210765</v>
      </c>
    </row>
    <row r="17" spans="1:11" x14ac:dyDescent="0.2">
      <c r="A17" s="2"/>
      <c r="B17" s="23"/>
      <c r="C17" s="24"/>
      <c r="D17" s="23"/>
      <c r="E17" s="24"/>
      <c r="F17" s="23"/>
      <c r="G17" s="24"/>
      <c r="H17" s="23"/>
      <c r="I17" s="24"/>
      <c r="J17" s="23"/>
      <c r="K17" s="24"/>
    </row>
    <row r="18" spans="1:11" x14ac:dyDescent="0.2">
      <c r="A18" s="2" t="s">
        <v>32</v>
      </c>
      <c r="B18" s="23">
        <f>Scheduled!B18+Charter!B18</f>
        <v>34.338149150600799</v>
      </c>
      <c r="C18" s="24">
        <f>B18/B$20*100</f>
        <v>8.7385093679022585E-2</v>
      </c>
      <c r="D18" s="23">
        <f>Scheduled!D18+Charter!D18</f>
        <v>19.493980361703098</v>
      </c>
      <c r="E18" s="24">
        <f>D18/D$20*100</f>
        <v>3.1747246146325077E-2</v>
      </c>
      <c r="F18" s="23">
        <f>Scheduled!F18</f>
        <v>0.71483151366352804</v>
      </c>
      <c r="G18" s="24">
        <f>F18/F$20*100</f>
        <v>2.0333309498738853E-2</v>
      </c>
      <c r="H18" s="23">
        <f>Scheduled!H18+Charter!H18</f>
        <v>1.67974835960061</v>
      </c>
      <c r="I18" s="24">
        <f>H18/H$20*100</f>
        <v>1.0379825655576734E-2</v>
      </c>
      <c r="J18" s="23">
        <f>Scheduled!J18+Charter!J18</f>
        <v>0.87641685449999995</v>
      </c>
      <c r="K18" s="24">
        <f>J18/J$20*100</f>
        <v>3.1004174273159511E-3</v>
      </c>
    </row>
    <row r="19" spans="1:11" x14ac:dyDescent="0.2">
      <c r="A19" s="2"/>
      <c r="B19" s="25"/>
      <c r="C19" s="24"/>
      <c r="D19" s="25"/>
      <c r="E19" s="24"/>
      <c r="F19" s="25"/>
      <c r="G19" s="24"/>
      <c r="H19" s="25"/>
      <c r="I19" s="24"/>
      <c r="J19" s="25"/>
      <c r="K19" s="24"/>
    </row>
    <row r="20" spans="1:11" x14ac:dyDescent="0.2">
      <c r="A20" s="15" t="s">
        <v>11</v>
      </c>
      <c r="B20" s="26">
        <f>SUM(B7:B18)</f>
        <v>39295.202081867101</v>
      </c>
      <c r="C20" s="27">
        <v>100</v>
      </c>
      <c r="D20" s="26">
        <f>SUM(D7:D18)</f>
        <v>61403.689226631199</v>
      </c>
      <c r="E20" s="27">
        <v>100</v>
      </c>
      <c r="F20" s="26">
        <f>SUM(F7:F18)</f>
        <v>3515.5689422219461</v>
      </c>
      <c r="G20" s="27">
        <v>100</v>
      </c>
      <c r="H20" s="26">
        <f>SUM(H7:H18)</f>
        <v>16182.81862661284</v>
      </c>
      <c r="I20" s="27">
        <v>100</v>
      </c>
      <c r="J20" s="26">
        <f>SUM(J7:J18)</f>
        <v>28267.70507669088</v>
      </c>
      <c r="K20" s="27">
        <v>100</v>
      </c>
    </row>
    <row r="21" spans="1:11" x14ac:dyDescent="0.2">
      <c r="B21" s="19"/>
      <c r="D21" s="19"/>
      <c r="F21" s="19"/>
      <c r="H21" s="19"/>
      <c r="I21" s="5"/>
      <c r="J21" s="5"/>
      <c r="K21" s="5"/>
    </row>
    <row r="22" spans="1:11" x14ac:dyDescent="0.2">
      <c r="A22" s="28" t="s">
        <v>26</v>
      </c>
      <c r="B22" s="17"/>
      <c r="D22" s="17"/>
      <c r="F22" s="17"/>
      <c r="H22" s="17"/>
      <c r="I22" s="5"/>
      <c r="J22" s="5"/>
      <c r="K22" s="5"/>
    </row>
    <row r="23" spans="1:11" x14ac:dyDescent="0.2">
      <c r="A23" s="20" t="s">
        <v>33</v>
      </c>
      <c r="B23" s="17"/>
      <c r="D23" s="17"/>
      <c r="F23" s="17"/>
      <c r="H23" s="17"/>
      <c r="I23" s="5"/>
      <c r="J23" s="5"/>
      <c r="K23" s="5"/>
    </row>
    <row r="24" spans="1:11" x14ac:dyDescent="0.2">
      <c r="D24" s="17"/>
    </row>
    <row r="25" spans="1:11" ht="10.5" x14ac:dyDescent="0.25">
      <c r="A25" s="4" t="s">
        <v>24</v>
      </c>
    </row>
    <row r="26" spans="1:11" x14ac:dyDescent="0.2">
      <c r="A26" s="7" t="s">
        <v>30</v>
      </c>
    </row>
    <row r="28" spans="1:11" x14ac:dyDescent="0.2">
      <c r="A28" s="1" t="s">
        <v>14</v>
      </c>
      <c r="B28" s="22" t="s">
        <v>20</v>
      </c>
      <c r="C28" s="12"/>
      <c r="D28" s="22" t="s">
        <v>4</v>
      </c>
      <c r="E28" s="21"/>
      <c r="F28" s="9" t="s">
        <v>15</v>
      </c>
      <c r="G28" s="12"/>
      <c r="H28" s="6"/>
    </row>
    <row r="29" spans="1:11" x14ac:dyDescent="0.2">
      <c r="A29" s="3"/>
      <c r="B29" s="11" t="s">
        <v>12</v>
      </c>
      <c r="C29" s="14" t="s">
        <v>13</v>
      </c>
      <c r="D29" s="11" t="s">
        <v>12</v>
      </c>
      <c r="E29" s="14" t="s">
        <v>13</v>
      </c>
      <c r="F29" s="11" t="s">
        <v>12</v>
      </c>
      <c r="G29" s="14" t="s">
        <v>13</v>
      </c>
      <c r="H29" s="6"/>
    </row>
    <row r="30" spans="1:11" x14ac:dyDescent="0.2">
      <c r="A30" s="1"/>
      <c r="B30" s="10"/>
      <c r="C30" s="13"/>
      <c r="D30" s="10"/>
      <c r="E30" s="13"/>
      <c r="F30" s="10"/>
      <c r="G30" s="13"/>
      <c r="H30" s="6"/>
    </row>
    <row r="31" spans="1:11" x14ac:dyDescent="0.2">
      <c r="A31" s="2" t="s">
        <v>4</v>
      </c>
      <c r="B31" s="23">
        <f>Scheduled!B31+Charter!B31</f>
        <v>1822.2141225791631</v>
      </c>
      <c r="C31" s="24">
        <f t="shared" ref="C31:C40" si="5">B31/B$44*100</f>
        <v>14.842147173029307</v>
      </c>
      <c r="D31" s="23">
        <f>Scheduled!D31+Charter!D31</f>
        <v>2616.160951115955</v>
      </c>
      <c r="E31" s="24">
        <f t="shared" ref="E31:E40" si="6">D31/D$44*100</f>
        <v>65.588690463805449</v>
      </c>
      <c r="F31" s="23">
        <f>Scheduled!F31+Charter!F31</f>
        <v>1153.716671401784</v>
      </c>
      <c r="G31" s="24">
        <f t="shared" ref="G31:G40" si="7">F31/F$44*100</f>
        <v>3.8787002316726853</v>
      </c>
      <c r="H31" s="6"/>
    </row>
    <row r="32" spans="1:11" x14ac:dyDescent="0.2">
      <c r="A32" s="2" t="s">
        <v>16</v>
      </c>
      <c r="B32" s="23">
        <f>Scheduled!B32+Charter!B32</f>
        <v>74.526392416874899</v>
      </c>
      <c r="C32" s="24">
        <f t="shared" si="5"/>
        <v>0.60702618359722349</v>
      </c>
      <c r="D32" s="23">
        <f>Scheduled!D32+Charter!D32</f>
        <v>50.726321860860651</v>
      </c>
      <c r="E32" s="24">
        <f t="shared" si="6"/>
        <v>1.2717386602227791</v>
      </c>
      <c r="F32" s="23">
        <f>Scheduled!F32+Charter!F32</f>
        <v>31.506680818981071</v>
      </c>
      <c r="G32" s="24">
        <f t="shared" si="7"/>
        <v>0.10592286063036453</v>
      </c>
      <c r="H32" s="6"/>
    </row>
    <row r="33" spans="1:8" x14ac:dyDescent="0.2">
      <c r="A33" s="2" t="s">
        <v>17</v>
      </c>
      <c r="B33" s="23">
        <f>Scheduled!B33+Charter!B33</f>
        <v>18.558692149485402</v>
      </c>
      <c r="C33" s="24">
        <f t="shared" si="5"/>
        <v>0.151162718370184</v>
      </c>
      <c r="D33" s="23">
        <f>Scheduled!D33+Charter!D33</f>
        <v>5.2347042186878303</v>
      </c>
      <c r="E33" s="24">
        <f t="shared" si="6"/>
        <v>0.1312371069993373</v>
      </c>
      <c r="F33" s="23">
        <f>Scheduled!F33+Charter!F33</f>
        <v>500.85345149679449</v>
      </c>
      <c r="G33" s="24">
        <f t="shared" si="7"/>
        <v>1.6838279679137493</v>
      </c>
      <c r="H33" s="6"/>
    </row>
    <row r="34" spans="1:8" x14ac:dyDescent="0.2">
      <c r="A34" s="2" t="s">
        <v>5</v>
      </c>
      <c r="B34" s="23">
        <f>Scheduled!B34+Charter!B34</f>
        <v>134.99488420903711</v>
      </c>
      <c r="C34" s="24">
        <f t="shared" si="5"/>
        <v>1.0995491222517046</v>
      </c>
      <c r="D34" s="23">
        <f>Scheduled!D34+Charter!D34</f>
        <v>23.633830338343898</v>
      </c>
      <c r="E34" s="24">
        <f t="shared" si="6"/>
        <v>0.59251399722731635</v>
      </c>
      <c r="F34" s="23">
        <f>Scheduled!F34+Charter!F34</f>
        <v>18649.250820605521</v>
      </c>
      <c r="G34" s="24">
        <f t="shared" si="7"/>
        <v>62.697242114493037</v>
      </c>
      <c r="H34" s="6"/>
    </row>
    <row r="35" spans="1:8" x14ac:dyDescent="0.2">
      <c r="A35" s="2" t="s">
        <v>6</v>
      </c>
      <c r="B35" s="23">
        <f>Scheduled!B35+Charter!B35</f>
        <v>11.564926681202399</v>
      </c>
      <c r="C35" s="24">
        <f t="shared" si="5"/>
        <v>9.4197680569365921E-2</v>
      </c>
      <c r="D35" s="23">
        <f>Scheduled!D35+Charter!D35</f>
        <v>2.6628754763431499</v>
      </c>
      <c r="E35" s="24">
        <f t="shared" si="6"/>
        <v>6.6759851027907269E-2</v>
      </c>
      <c r="F35" s="23">
        <f>Scheduled!F35+Charter!F35</f>
        <v>358.88705025303523</v>
      </c>
      <c r="G35" s="24">
        <f t="shared" si="7"/>
        <v>1.2065486435846107</v>
      </c>
      <c r="H35" s="6"/>
    </row>
    <row r="36" spans="1:8" x14ac:dyDescent="0.2">
      <c r="A36" s="2" t="s">
        <v>7</v>
      </c>
      <c r="B36" s="23">
        <f>Scheduled!B36+Charter!B36</f>
        <v>366.48782987038169</v>
      </c>
      <c r="C36" s="24">
        <f t="shared" si="5"/>
        <v>2.985086242423205</v>
      </c>
      <c r="D36" s="23">
        <f>Scheduled!D36+Charter!D36</f>
        <v>37.62488251826445</v>
      </c>
      <c r="E36" s="24">
        <f t="shared" si="6"/>
        <v>0.94327788669685464</v>
      </c>
      <c r="F36" s="23">
        <f>Scheduled!F36+Charter!F36</f>
        <v>130.28061249881279</v>
      </c>
      <c r="G36" s="24">
        <f t="shared" si="7"/>
        <v>0.43799266701037909</v>
      </c>
      <c r="H36" s="6"/>
    </row>
    <row r="37" spans="1:8" x14ac:dyDescent="0.2">
      <c r="A37" s="2" t="s">
        <v>8</v>
      </c>
      <c r="B37" s="23">
        <f>Scheduled!B37+Charter!B37</f>
        <v>401.80686241763789</v>
      </c>
      <c r="C37" s="24">
        <f t="shared" si="5"/>
        <v>3.2727638937924199</v>
      </c>
      <c r="D37" s="23">
        <f>Scheduled!D37+Charter!D37</f>
        <v>23.661734845019723</v>
      </c>
      <c r="E37" s="24">
        <f t="shared" si="6"/>
        <v>0.59321357958677523</v>
      </c>
      <c r="F37" s="23">
        <f>Scheduled!F37+Charter!F37</f>
        <v>73.228121387139296</v>
      </c>
      <c r="G37" s="24">
        <f t="shared" si="7"/>
        <v>0.24618690050144798</v>
      </c>
      <c r="H37" s="6"/>
    </row>
    <row r="38" spans="1:8" x14ac:dyDescent="0.2">
      <c r="A38" s="2" t="s">
        <v>9</v>
      </c>
      <c r="B38" s="23">
        <f>Scheduled!B38+Charter!B38</f>
        <v>192.9899217320328</v>
      </c>
      <c r="C38" s="24">
        <f t="shared" si="5"/>
        <v>1.5719254865635579</v>
      </c>
      <c r="D38" s="23">
        <f>Scheduled!D38+Charter!D38</f>
        <v>5.1268127646224757</v>
      </c>
      <c r="E38" s="24">
        <f t="shared" si="6"/>
        <v>0.12853220492465267</v>
      </c>
      <c r="F38" s="23">
        <f>Scheduled!F38+Charter!F38</f>
        <v>1171.560699294509</v>
      </c>
      <c r="G38" s="24">
        <f t="shared" si="7"/>
        <v>3.9386903807596303</v>
      </c>
      <c r="H38" s="6"/>
    </row>
    <row r="39" spans="1:8" x14ac:dyDescent="0.2">
      <c r="A39" s="2" t="s">
        <v>10</v>
      </c>
      <c r="B39" s="23">
        <f>Scheduled!B39+Charter!B39</f>
        <v>9019.2031237865813</v>
      </c>
      <c r="C39" s="24">
        <f t="shared" si="5"/>
        <v>73.46246442059973</v>
      </c>
      <c r="D39" s="23">
        <f>Scheduled!D39+Charter!D39</f>
        <v>478.02366616623658</v>
      </c>
      <c r="E39" s="24">
        <f t="shared" si="6"/>
        <v>11.984333861866098</v>
      </c>
      <c r="F39" s="23">
        <f>Scheduled!F39+Charter!F39</f>
        <v>1601.3890125248022</v>
      </c>
      <c r="G39" s="24">
        <f t="shared" si="7"/>
        <v>5.3837376956087546</v>
      </c>
      <c r="H39" s="6"/>
    </row>
    <row r="40" spans="1:8" x14ac:dyDescent="0.2">
      <c r="A40" s="2" t="s">
        <v>25</v>
      </c>
      <c r="B40" s="23">
        <f>Scheduled!B40+Charter!B40</f>
        <v>234.94777126237699</v>
      </c>
      <c r="C40" s="24">
        <f t="shared" si="5"/>
        <v>1.9136770788033077</v>
      </c>
      <c r="D40" s="23">
        <f>Scheduled!D40+Charter!D40</f>
        <v>745.88211531739398</v>
      </c>
      <c r="E40" s="24">
        <f t="shared" si="6"/>
        <v>18.699702387642841</v>
      </c>
      <c r="F40" s="23">
        <f>Scheduled!F40+Charter!F40</f>
        <v>6051.1015221527778</v>
      </c>
      <c r="G40" s="24">
        <f t="shared" si="7"/>
        <v>20.343303913023984</v>
      </c>
      <c r="H40" s="6"/>
    </row>
    <row r="41" spans="1:8" x14ac:dyDescent="0.2">
      <c r="A41" s="2"/>
      <c r="B41" s="23"/>
      <c r="C41" s="24"/>
      <c r="D41" s="23"/>
      <c r="E41" s="24"/>
      <c r="F41" s="23"/>
      <c r="G41" s="24"/>
      <c r="H41" s="6"/>
    </row>
    <row r="42" spans="1:8" x14ac:dyDescent="0.2">
      <c r="A42" s="2" t="s">
        <v>32</v>
      </c>
      <c r="B42" s="23">
        <f>Scheduled!B42+Charter!B42</f>
        <v>0</v>
      </c>
      <c r="C42" s="24">
        <f>B42/B$44*100</f>
        <v>0</v>
      </c>
      <c r="D42" s="23">
        <f>Scheduled!D42+Charter!D42</f>
        <v>0</v>
      </c>
      <c r="E42" s="24">
        <f>D42/D$44*100</f>
        <v>0</v>
      </c>
      <c r="F42" s="23">
        <f>Scheduled!F42+Charter!F42</f>
        <v>23.155424106324169</v>
      </c>
      <c r="G42" s="24">
        <f>F42/F$44*100</f>
        <v>7.7846624801351516E-2</v>
      </c>
      <c r="H42" s="6"/>
    </row>
    <row r="43" spans="1:8" x14ac:dyDescent="0.2">
      <c r="A43" s="2"/>
      <c r="B43" s="25"/>
      <c r="C43" s="24"/>
      <c r="D43" s="25"/>
      <c r="E43" s="24"/>
      <c r="F43" s="25"/>
      <c r="G43" s="24"/>
      <c r="H43" s="6"/>
    </row>
    <row r="44" spans="1:8" x14ac:dyDescent="0.2">
      <c r="A44" s="15" t="s">
        <v>11</v>
      </c>
      <c r="B44" s="26">
        <f>SUM(B31:B42)</f>
        <v>12277.294527104774</v>
      </c>
      <c r="C44" s="27">
        <v>100</v>
      </c>
      <c r="D44" s="26">
        <f>SUM(D31:D42)</f>
        <v>3988.7378946217277</v>
      </c>
      <c r="E44" s="27">
        <v>100</v>
      </c>
      <c r="F44" s="26">
        <f>SUM(F31:F42)</f>
        <v>29744.930066540481</v>
      </c>
      <c r="G44" s="27">
        <v>100</v>
      </c>
      <c r="H44" s="6"/>
    </row>
    <row r="46" spans="1:8" ht="12" customHeight="1" x14ac:dyDescent="0.2">
      <c r="A46" s="28" t="s">
        <v>26</v>
      </c>
    </row>
    <row r="47" spans="1:8" x14ac:dyDescent="0.2">
      <c r="A47" s="20" t="s">
        <v>33</v>
      </c>
      <c r="B47" s="6"/>
      <c r="C47" s="6"/>
      <c r="D47" s="6"/>
      <c r="E47" s="6"/>
      <c r="F47" s="6"/>
      <c r="G47" s="6"/>
      <c r="H47" s="6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Scheduled</vt:lpstr>
      <vt:lpstr>Charter</vt:lpstr>
      <vt:lpstr>ALL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2018-02-20T10:05:38Z</cp:lastPrinted>
  <dcterms:created xsi:type="dcterms:W3CDTF">2001-07-09T11:14:39Z</dcterms:created>
  <dcterms:modified xsi:type="dcterms:W3CDTF">2025-09-18T11:37:27Z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2024-08-12T13:11:29Z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cc0381a8-2c02-47f2-b8c5-6f73a33b4490</vt:lpwstr>
  </property>
  <property fmtid="{D5CDD505-2E9C-101B-9397-08002B2CF9AE}" pid="8" name="MSIP_Label_1e6039e1-a83a-4485-9581-62128b86c05c_ContentBits">
    <vt:lpwstr>3</vt:lpwstr>
  </property>
</Properties>
</file>