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30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caa-my.sharepoint.com/personal/robert_toal_caa_co_uk/Documents/"/>
    </mc:Choice>
  </mc:AlternateContent>
  <xr:revisionPtr revIDLastSave="0" documentId="8_{24D52C18-0226-4B6F-99D2-60048F700C49}" xr6:coauthVersionLast="47" xr6:coauthVersionMax="47" xr10:uidLastSave="{00000000-0000-0000-0000-000000000000}"/>
  <bookViews>
    <workbookView xWindow="28680" yWindow="-120" windowWidth="25440" windowHeight="15390" tabRatio="441" firstSheet="1" activeTab="1" xr2:uid="{00000000-000D-0000-FFFF-FFFF00000000}"/>
  </bookViews>
  <sheets>
    <sheet name="Cover" sheetId="14" r:id="rId1"/>
    <sheet name="H7 Cost of debt indexation" sheetId="11" r:id="rId2"/>
    <sheet name="Outturn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11" l="1"/>
  <c r="I65" i="11"/>
  <c r="I69" i="11" s="1"/>
  <c r="A3" i="3"/>
  <c r="A4" i="3" s="1"/>
  <c r="A5" i="3" s="1"/>
  <c r="I48" i="11"/>
  <c r="A6" i="3" l="1"/>
  <c r="A7" i="3" l="1"/>
  <c r="A8" i="3" l="1"/>
  <c r="A9" i="3" l="1"/>
  <c r="A10" i="3" s="1"/>
  <c r="A11" i="3" l="1"/>
  <c r="A12" i="3" l="1"/>
  <c r="A13" i="3" l="1"/>
  <c r="A14" i="3" l="1"/>
  <c r="A15" i="3" l="1"/>
  <c r="A16" i="3" s="1"/>
  <c r="A17" i="3" s="1"/>
  <c r="A18" i="3" s="1"/>
  <c r="A19" i="3" l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8" i="3" s="1"/>
  <c r="A909" i="3" s="1"/>
  <c r="A910" i="3" s="1"/>
  <c r="A911" i="3" s="1"/>
  <c r="A912" i="3" s="1"/>
  <c r="A913" i="3" s="1"/>
  <c r="A914" i="3" s="1"/>
  <c r="A915" i="3" s="1"/>
  <c r="A916" i="3" s="1"/>
  <c r="A917" i="3" s="1"/>
  <c r="A918" i="3" s="1"/>
  <c r="A919" i="3" s="1"/>
  <c r="A920" i="3" s="1"/>
  <c r="A921" i="3" s="1"/>
  <c r="A922" i="3" s="1"/>
  <c r="A923" i="3" s="1"/>
  <c r="A924" i="3" s="1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51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68" i="3" s="1"/>
  <c r="A969" i="3" s="1"/>
  <c r="A970" i="3" s="1"/>
  <c r="A971" i="3" s="1"/>
  <c r="A972" i="3" s="1"/>
  <c r="A973" i="3" s="1"/>
  <c r="A974" i="3" s="1"/>
  <c r="A975" i="3" s="1"/>
  <c r="A976" i="3" s="1"/>
  <c r="A977" i="3" s="1"/>
  <c r="A978" i="3" s="1"/>
  <c r="A979" i="3" s="1"/>
  <c r="A980" i="3" s="1"/>
  <c r="A981" i="3" s="1"/>
  <c r="A982" i="3" s="1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98" i="3" s="1"/>
  <c r="A999" i="3" s="1"/>
  <c r="A1000" i="3" s="1"/>
  <c r="A1001" i="3" s="1"/>
  <c r="A1002" i="3" s="1"/>
  <c r="A1003" i="3" s="1"/>
  <c r="A1004" i="3" s="1"/>
  <c r="A1005" i="3" s="1"/>
  <c r="A1006" i="3" s="1"/>
  <c r="A1007" i="3" s="1"/>
  <c r="A1008" i="3" s="1"/>
  <c r="A1009" i="3" s="1"/>
  <c r="A1010" i="3" s="1"/>
  <c r="A1011" i="3" s="1"/>
  <c r="A1012" i="3" s="1"/>
  <c r="A1013" i="3" s="1"/>
  <c r="A1014" i="3" s="1"/>
  <c r="A1015" i="3" s="1"/>
  <c r="A1016" i="3" s="1"/>
  <c r="A1017" i="3" s="1"/>
  <c r="A1018" i="3" s="1"/>
  <c r="A1019" i="3" s="1"/>
  <c r="A1020" i="3" s="1"/>
  <c r="A1021" i="3" s="1"/>
  <c r="A1022" i="3" s="1"/>
  <c r="A1023" i="3" s="1"/>
  <c r="A1024" i="3" s="1"/>
  <c r="A1025" i="3" s="1"/>
  <c r="A1026" i="3" s="1"/>
  <c r="A1027" i="3" s="1"/>
  <c r="A1028" i="3" s="1"/>
  <c r="A1029" i="3" s="1"/>
  <c r="A1030" i="3" s="1"/>
  <c r="A1031" i="3" s="1"/>
  <c r="A1032" i="3" s="1"/>
  <c r="A1033" i="3" s="1"/>
  <c r="A1034" i="3" s="1"/>
  <c r="A1035" i="3" s="1"/>
  <c r="A1036" i="3" s="1"/>
  <c r="A1037" i="3" s="1"/>
  <c r="A1038" i="3" s="1"/>
  <c r="A1039" i="3" s="1"/>
  <c r="A1040" i="3" s="1"/>
  <c r="A1041" i="3" s="1"/>
  <c r="A1042" i="3" s="1"/>
  <c r="A1043" i="3" s="1"/>
  <c r="A1044" i="3" s="1"/>
  <c r="A1045" i="3" s="1"/>
  <c r="I54" i="11" l="1"/>
  <c r="I55" i="11" s="1"/>
  <c r="I53" i="11"/>
  <c r="I71" i="11"/>
  <c r="I72" i="11" s="1"/>
  <c r="I73" i="11" s="1"/>
  <c r="J77" i="11"/>
  <c r="K77" i="11"/>
  <c r="L77" i="11"/>
  <c r="M77" i="11"/>
  <c r="J71" i="11"/>
  <c r="J72" i="11"/>
  <c r="K71" i="11"/>
  <c r="K72" i="11" s="1"/>
  <c r="L71" i="11"/>
  <c r="L72" i="11"/>
  <c r="M71" i="11"/>
  <c r="M72" i="11" s="1"/>
  <c r="I77" i="11"/>
  <c r="M42" i="11"/>
  <c r="M43" i="11"/>
  <c r="M46" i="11"/>
  <c r="G47" i="11"/>
  <c r="M48" i="11"/>
  <c r="M49" i="11"/>
  <c r="M63" i="11"/>
  <c r="I42" i="11"/>
  <c r="I43" i="11"/>
  <c r="G43" i="11" s="1"/>
  <c r="I46" i="11"/>
  <c r="I49" i="11"/>
  <c r="G49" i="11" s="1"/>
  <c r="G9" i="11"/>
  <c r="N77" i="11"/>
  <c r="J42" i="11"/>
  <c r="J43" i="11"/>
  <c r="J46" i="11"/>
  <c r="J48" i="11"/>
  <c r="J49" i="11"/>
  <c r="J63" i="11"/>
  <c r="K42" i="11"/>
  <c r="K43" i="11"/>
  <c r="K46" i="11"/>
  <c r="K48" i="11"/>
  <c r="K49" i="11"/>
  <c r="K63" i="11"/>
  <c r="L42" i="11"/>
  <c r="L43" i="11"/>
  <c r="L46" i="11"/>
  <c r="L48" i="11"/>
  <c r="L49" i="11"/>
  <c r="L63" i="11"/>
  <c r="C20" i="14"/>
  <c r="G46" i="11"/>
  <c r="G42" i="11"/>
  <c r="G48" i="11"/>
  <c r="F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852" i="3"/>
  <c r="F853" i="3"/>
  <c r="F854" i="3"/>
  <c r="F855" i="3"/>
  <c r="F856" i="3"/>
  <c r="F857" i="3"/>
  <c r="F858" i="3"/>
  <c r="F859" i="3"/>
  <c r="F860" i="3"/>
  <c r="F861" i="3"/>
  <c r="F862" i="3"/>
  <c r="F863" i="3"/>
  <c r="F864" i="3"/>
  <c r="F865" i="3"/>
  <c r="F866" i="3"/>
  <c r="F867" i="3"/>
  <c r="F868" i="3"/>
  <c r="F869" i="3"/>
  <c r="F870" i="3"/>
  <c r="F871" i="3"/>
  <c r="F872" i="3"/>
  <c r="F873" i="3"/>
  <c r="F874" i="3"/>
  <c r="F875" i="3"/>
  <c r="F876" i="3"/>
  <c r="F877" i="3"/>
  <c r="F878" i="3"/>
  <c r="F879" i="3"/>
  <c r="F880" i="3"/>
  <c r="F881" i="3"/>
  <c r="F882" i="3"/>
  <c r="F883" i="3"/>
  <c r="F884" i="3"/>
  <c r="F885" i="3"/>
  <c r="F886" i="3"/>
  <c r="F887" i="3"/>
  <c r="F888" i="3"/>
  <c r="F889" i="3"/>
  <c r="F890" i="3"/>
  <c r="F891" i="3"/>
  <c r="F892" i="3"/>
  <c r="F893" i="3"/>
  <c r="F894" i="3"/>
  <c r="F895" i="3"/>
  <c r="F896" i="3"/>
  <c r="F897" i="3"/>
  <c r="F898" i="3"/>
  <c r="F899" i="3"/>
  <c r="F900" i="3"/>
  <c r="F901" i="3"/>
  <c r="F902" i="3"/>
  <c r="F903" i="3"/>
  <c r="F904" i="3"/>
  <c r="F905" i="3"/>
  <c r="F906" i="3"/>
  <c r="F907" i="3"/>
  <c r="F908" i="3"/>
  <c r="F909" i="3"/>
  <c r="F910" i="3"/>
  <c r="F911" i="3"/>
  <c r="F912" i="3"/>
  <c r="F913" i="3"/>
  <c r="F914" i="3"/>
  <c r="F915" i="3"/>
  <c r="F916" i="3"/>
  <c r="F917" i="3"/>
  <c r="F918" i="3"/>
  <c r="F919" i="3"/>
  <c r="F920" i="3"/>
  <c r="F921" i="3"/>
  <c r="F922" i="3"/>
  <c r="F923" i="3"/>
  <c r="F924" i="3"/>
  <c r="F925" i="3"/>
  <c r="F926" i="3"/>
  <c r="F927" i="3"/>
  <c r="F928" i="3"/>
  <c r="F929" i="3"/>
  <c r="F930" i="3"/>
  <c r="F931" i="3"/>
  <c r="F932" i="3"/>
  <c r="F933" i="3"/>
  <c r="F934" i="3"/>
  <c r="F935" i="3"/>
  <c r="F936" i="3"/>
  <c r="F937" i="3"/>
  <c r="F938" i="3"/>
  <c r="F939" i="3"/>
  <c r="F940" i="3"/>
  <c r="F941" i="3"/>
  <c r="F942" i="3"/>
  <c r="F943" i="3"/>
  <c r="F944" i="3"/>
  <c r="F945" i="3"/>
  <c r="F946" i="3"/>
  <c r="F947" i="3"/>
  <c r="F948" i="3"/>
  <c r="F949" i="3"/>
  <c r="F950" i="3"/>
  <c r="F951" i="3"/>
  <c r="F952" i="3"/>
  <c r="F953" i="3"/>
  <c r="F954" i="3"/>
  <c r="F955" i="3"/>
  <c r="F956" i="3"/>
  <c r="F957" i="3"/>
  <c r="F958" i="3"/>
  <c r="F959" i="3"/>
  <c r="F960" i="3"/>
  <c r="F961" i="3"/>
  <c r="F962" i="3"/>
  <c r="F963" i="3"/>
  <c r="F964" i="3"/>
  <c r="F965" i="3"/>
  <c r="F966" i="3"/>
  <c r="F967" i="3"/>
  <c r="F968" i="3"/>
  <c r="F969" i="3"/>
  <c r="F970" i="3"/>
  <c r="F971" i="3"/>
  <c r="F972" i="3"/>
  <c r="F973" i="3"/>
  <c r="F974" i="3"/>
  <c r="F975" i="3"/>
  <c r="F976" i="3"/>
  <c r="F977" i="3"/>
  <c r="F978" i="3"/>
  <c r="F979" i="3"/>
  <c r="F980" i="3"/>
  <c r="F981" i="3"/>
  <c r="F982" i="3"/>
  <c r="F983" i="3"/>
  <c r="F984" i="3"/>
  <c r="F985" i="3"/>
  <c r="F986" i="3"/>
  <c r="F987" i="3"/>
  <c r="F988" i="3"/>
  <c r="F989" i="3"/>
  <c r="F990" i="3"/>
  <c r="F991" i="3"/>
  <c r="F992" i="3"/>
  <c r="F993" i="3"/>
  <c r="F994" i="3"/>
  <c r="F995" i="3"/>
  <c r="F996" i="3"/>
  <c r="F997" i="3"/>
  <c r="F998" i="3"/>
  <c r="F999" i="3"/>
  <c r="F1000" i="3"/>
  <c r="F1001" i="3"/>
  <c r="F1002" i="3"/>
  <c r="F1003" i="3"/>
  <c r="F1004" i="3"/>
  <c r="F1005" i="3"/>
  <c r="F1006" i="3"/>
  <c r="F1007" i="3"/>
  <c r="F1008" i="3"/>
  <c r="F1009" i="3"/>
  <c r="F1010" i="3"/>
  <c r="F1011" i="3"/>
  <c r="F1012" i="3"/>
  <c r="F1013" i="3"/>
  <c r="F1014" i="3"/>
  <c r="F1015" i="3"/>
  <c r="F1016" i="3"/>
  <c r="F1017" i="3"/>
  <c r="F1018" i="3"/>
  <c r="F1019" i="3"/>
  <c r="F1020" i="3"/>
  <c r="F1021" i="3"/>
  <c r="F1022" i="3"/>
  <c r="F1023" i="3"/>
  <c r="F1024" i="3"/>
  <c r="F1025" i="3"/>
  <c r="F1026" i="3"/>
  <c r="F1027" i="3"/>
  <c r="F1028" i="3"/>
  <c r="F1029" i="3"/>
  <c r="F1030" i="3"/>
  <c r="F1031" i="3"/>
  <c r="F1032" i="3"/>
  <c r="F1033" i="3"/>
  <c r="F1034" i="3"/>
  <c r="F1035" i="3"/>
  <c r="F1036" i="3"/>
  <c r="F1037" i="3"/>
  <c r="F1038" i="3"/>
  <c r="F1039" i="3"/>
  <c r="F1040" i="3"/>
  <c r="F1041" i="3"/>
  <c r="F1042" i="3"/>
  <c r="F1043" i="3"/>
  <c r="F1044" i="3"/>
  <c r="F1045" i="3"/>
  <c r="I63" i="11" l="1"/>
  <c r="G67" i="11" s="1"/>
  <c r="I80" i="11"/>
  <c r="L37" i="11"/>
  <c r="K37" i="11"/>
  <c r="J37" i="11"/>
  <c r="M37" i="11"/>
  <c r="M80" i="11"/>
  <c r="J80" i="11"/>
  <c r="L80" i="11"/>
  <c r="K80" i="11" l="1"/>
  <c r="I64" i="11"/>
  <c r="I66" i="11" l="1"/>
  <c r="I76" i="11"/>
  <c r="B2" i="3" l="1"/>
  <c r="B3" i="3" l="1"/>
  <c r="B4" i="3" l="1"/>
  <c r="B5" i="3" l="1"/>
  <c r="B6" i="3" l="1"/>
  <c r="B7" i="3" l="1"/>
  <c r="B8" i="3" l="1"/>
  <c r="B9" i="3" l="1"/>
  <c r="B10" i="3" l="1"/>
  <c r="B11" i="3" l="1"/>
  <c r="B12" i="3" l="1"/>
  <c r="B13" i="3" l="1"/>
  <c r="B14" i="3" l="1"/>
  <c r="B15" i="3" l="1"/>
  <c r="B16" i="3" l="1"/>
  <c r="B17" i="3" l="1"/>
  <c r="B18" i="3" l="1"/>
  <c r="B19" i="3" l="1"/>
  <c r="B20" i="3" l="1"/>
  <c r="B21" i="3" l="1"/>
  <c r="B22" i="3" l="1"/>
  <c r="B23" i="3" l="1"/>
  <c r="B24" i="3" l="1"/>
  <c r="B25" i="3" l="1"/>
  <c r="B26" i="3" l="1"/>
  <c r="B27" i="3" l="1"/>
  <c r="B28" i="3" l="1"/>
  <c r="B29" i="3" l="1"/>
  <c r="B30" i="3" l="1"/>
  <c r="B31" i="3" l="1"/>
  <c r="B32" i="3" l="1"/>
  <c r="B33" i="3" l="1"/>
  <c r="B34" i="3" l="1"/>
  <c r="B35" i="3" l="1"/>
  <c r="B36" i="3" l="1"/>
  <c r="B37" i="3" l="1"/>
  <c r="B38" i="3" l="1"/>
  <c r="B39" i="3" l="1"/>
  <c r="B40" i="3" l="1"/>
  <c r="B41" i="3" l="1"/>
  <c r="B42" i="3" l="1"/>
  <c r="B43" i="3" l="1"/>
  <c r="B44" i="3" l="1"/>
  <c r="B45" i="3" l="1"/>
  <c r="B46" i="3" l="1"/>
  <c r="B47" i="3" l="1"/>
  <c r="B48" i="3" l="1"/>
  <c r="B49" i="3" l="1"/>
  <c r="B50" i="3" l="1"/>
  <c r="B51" i="3" l="1"/>
  <c r="B52" i="3" l="1"/>
  <c r="B53" i="3" l="1"/>
  <c r="B54" i="3" l="1"/>
  <c r="B55" i="3" l="1"/>
  <c r="B56" i="3" l="1"/>
  <c r="B57" i="3" l="1"/>
  <c r="B58" i="3" l="1"/>
  <c r="B59" i="3" l="1"/>
  <c r="B60" i="3" l="1"/>
  <c r="B61" i="3" l="1"/>
  <c r="B62" i="3" l="1"/>
  <c r="B63" i="3" l="1"/>
  <c r="B64" i="3" l="1"/>
  <c r="B65" i="3" l="1"/>
  <c r="B66" i="3" l="1"/>
  <c r="B67" i="3" l="1"/>
  <c r="B68" i="3" l="1"/>
  <c r="B69" i="3" l="1"/>
  <c r="B70" i="3" l="1"/>
  <c r="B71" i="3" l="1"/>
  <c r="B72" i="3" l="1"/>
  <c r="B73" i="3" l="1"/>
  <c r="B74" i="3" l="1"/>
  <c r="B75" i="3" l="1"/>
  <c r="B76" i="3" l="1"/>
  <c r="B77" i="3" l="1"/>
  <c r="B78" i="3" l="1"/>
  <c r="B79" i="3" l="1"/>
  <c r="B80" i="3" l="1"/>
  <c r="B81" i="3" l="1"/>
  <c r="B82" i="3" l="1"/>
  <c r="B83" i="3" l="1"/>
  <c r="B84" i="3" l="1"/>
  <c r="B85" i="3" l="1"/>
  <c r="B86" i="3" l="1"/>
  <c r="B87" i="3" l="1"/>
  <c r="B88" i="3" l="1"/>
  <c r="B89" i="3" l="1"/>
  <c r="B90" i="3" l="1"/>
  <c r="B91" i="3" l="1"/>
  <c r="B92" i="3" l="1"/>
  <c r="B93" i="3" l="1"/>
  <c r="B94" i="3" l="1"/>
  <c r="B95" i="3" l="1"/>
  <c r="B96" i="3" l="1"/>
  <c r="B97" i="3" l="1"/>
  <c r="B98" i="3" l="1"/>
  <c r="B99" i="3" l="1"/>
  <c r="B100" i="3" l="1"/>
  <c r="B101" i="3" l="1"/>
  <c r="B102" i="3" l="1"/>
  <c r="B103" i="3" l="1"/>
  <c r="B104" i="3" l="1"/>
  <c r="B105" i="3" l="1"/>
  <c r="B106" i="3" l="1"/>
  <c r="B107" i="3" l="1"/>
  <c r="B108" i="3" l="1"/>
  <c r="B109" i="3" l="1"/>
  <c r="B110" i="3" l="1"/>
  <c r="B111" i="3" l="1"/>
  <c r="B112" i="3" l="1"/>
  <c r="B113" i="3" l="1"/>
  <c r="B114" i="3" l="1"/>
  <c r="B115" i="3" l="1"/>
  <c r="B116" i="3" l="1"/>
  <c r="B117" i="3" l="1"/>
  <c r="B118" i="3" l="1"/>
  <c r="B119" i="3" l="1"/>
  <c r="B120" i="3" l="1"/>
  <c r="B121" i="3" l="1"/>
  <c r="B122" i="3" l="1"/>
  <c r="B123" i="3" l="1"/>
  <c r="B124" i="3" l="1"/>
  <c r="B125" i="3" l="1"/>
  <c r="B126" i="3" l="1"/>
  <c r="B127" i="3" l="1"/>
  <c r="B128" i="3" l="1"/>
  <c r="B129" i="3" l="1"/>
  <c r="B130" i="3" l="1"/>
  <c r="B131" i="3" l="1"/>
  <c r="B132" i="3" l="1"/>
  <c r="B133" i="3" l="1"/>
  <c r="B134" i="3" l="1"/>
  <c r="B135" i="3" l="1"/>
  <c r="B136" i="3" l="1"/>
  <c r="B137" i="3" l="1"/>
  <c r="B138" i="3" l="1"/>
  <c r="B139" i="3" l="1"/>
  <c r="B140" i="3" l="1"/>
  <c r="B141" i="3" l="1"/>
  <c r="B142" i="3" l="1"/>
  <c r="B143" i="3" l="1"/>
  <c r="B144" i="3" l="1"/>
  <c r="B145" i="3" l="1"/>
  <c r="B146" i="3" l="1"/>
  <c r="B147" i="3" l="1"/>
  <c r="B148" i="3" l="1"/>
  <c r="B149" i="3" l="1"/>
  <c r="B150" i="3" l="1"/>
  <c r="B151" i="3" l="1"/>
  <c r="B152" i="3" l="1"/>
  <c r="B153" i="3" l="1"/>
  <c r="B154" i="3" l="1"/>
  <c r="B155" i="3" l="1"/>
  <c r="B156" i="3" l="1"/>
  <c r="B157" i="3" l="1"/>
  <c r="B158" i="3" l="1"/>
  <c r="B159" i="3" l="1"/>
  <c r="B160" i="3" l="1"/>
  <c r="B161" i="3" l="1"/>
  <c r="B162" i="3" l="1"/>
  <c r="B163" i="3" l="1"/>
  <c r="B164" i="3" l="1"/>
  <c r="B165" i="3" l="1"/>
  <c r="B166" i="3" l="1"/>
  <c r="B167" i="3" l="1"/>
  <c r="B168" i="3" l="1"/>
  <c r="B169" i="3" l="1"/>
  <c r="B170" i="3" l="1"/>
  <c r="B171" i="3" l="1"/>
  <c r="B172" i="3" l="1"/>
  <c r="B173" i="3" l="1"/>
  <c r="B174" i="3" l="1"/>
  <c r="B175" i="3" l="1"/>
  <c r="B176" i="3" l="1"/>
  <c r="B177" i="3" l="1"/>
  <c r="B178" i="3" l="1"/>
  <c r="B179" i="3" l="1"/>
  <c r="B180" i="3" l="1"/>
  <c r="B181" i="3" l="1"/>
  <c r="B182" i="3" l="1"/>
  <c r="B183" i="3" l="1"/>
  <c r="B184" i="3" l="1"/>
  <c r="B185" i="3" l="1"/>
  <c r="B186" i="3" l="1"/>
  <c r="B187" i="3" l="1"/>
  <c r="B188" i="3" l="1"/>
  <c r="B189" i="3" l="1"/>
  <c r="B190" i="3" l="1"/>
  <c r="B191" i="3" l="1"/>
  <c r="B192" i="3" l="1"/>
  <c r="B193" i="3" l="1"/>
  <c r="B194" i="3" l="1"/>
  <c r="B195" i="3" l="1"/>
  <c r="B196" i="3" l="1"/>
  <c r="B197" i="3" l="1"/>
  <c r="B198" i="3" l="1"/>
  <c r="B199" i="3" l="1"/>
  <c r="B200" i="3" l="1"/>
  <c r="B201" i="3" l="1"/>
  <c r="B202" i="3" l="1"/>
  <c r="B203" i="3" l="1"/>
  <c r="B204" i="3" l="1"/>
  <c r="B205" i="3" l="1"/>
  <c r="B206" i="3" l="1"/>
  <c r="B207" i="3" l="1"/>
  <c r="B208" i="3" l="1"/>
  <c r="B209" i="3" l="1"/>
  <c r="B210" i="3" l="1"/>
  <c r="B211" i="3" l="1"/>
  <c r="B212" i="3" l="1"/>
  <c r="B213" i="3" l="1"/>
  <c r="B214" i="3" l="1"/>
  <c r="B215" i="3" l="1"/>
  <c r="B216" i="3" l="1"/>
  <c r="B217" i="3" l="1"/>
  <c r="B218" i="3" l="1"/>
  <c r="B219" i="3" l="1"/>
  <c r="B220" i="3" l="1"/>
  <c r="B221" i="3" l="1"/>
  <c r="B222" i="3" l="1"/>
  <c r="B223" i="3" l="1"/>
  <c r="B224" i="3" l="1"/>
  <c r="B225" i="3" l="1"/>
  <c r="B226" i="3" l="1"/>
  <c r="B227" i="3" l="1"/>
  <c r="B228" i="3" l="1"/>
  <c r="B229" i="3" l="1"/>
  <c r="B230" i="3" l="1"/>
  <c r="B231" i="3" l="1"/>
  <c r="B232" i="3" l="1"/>
  <c r="B233" i="3" l="1"/>
  <c r="B234" i="3" l="1"/>
  <c r="B235" i="3" l="1"/>
  <c r="B236" i="3" l="1"/>
  <c r="B237" i="3" l="1"/>
  <c r="B238" i="3" l="1"/>
  <c r="B239" i="3" l="1"/>
  <c r="B240" i="3" l="1"/>
  <c r="B241" i="3" l="1"/>
  <c r="B242" i="3" l="1"/>
  <c r="B243" i="3" l="1"/>
  <c r="B244" i="3" l="1"/>
  <c r="B245" i="3" l="1"/>
  <c r="B246" i="3" l="1"/>
  <c r="B247" i="3" l="1"/>
  <c r="B248" i="3" l="1"/>
  <c r="B249" i="3" l="1"/>
  <c r="B250" i="3" l="1"/>
  <c r="B251" i="3" l="1"/>
  <c r="B252" i="3" l="1"/>
  <c r="B253" i="3" l="1"/>
  <c r="B254" i="3" l="1"/>
  <c r="B255" i="3" l="1"/>
  <c r="B256" i="3" l="1"/>
  <c r="B257" i="3" l="1"/>
  <c r="B258" i="3" l="1"/>
  <c r="B259" i="3" l="1"/>
  <c r="B260" i="3" l="1"/>
  <c r="B261" i="3" l="1"/>
  <c r="B262" i="3" l="1"/>
  <c r="B263" i="3" l="1"/>
  <c r="B264" i="3" l="1"/>
  <c r="B265" i="3" l="1"/>
  <c r="B266" i="3" l="1"/>
  <c r="B267" i="3" l="1"/>
  <c r="B268" i="3" l="1"/>
  <c r="B269" i="3" l="1"/>
  <c r="B270" i="3" l="1"/>
  <c r="B271" i="3" l="1"/>
  <c r="B272" i="3" l="1"/>
  <c r="B273" i="3" l="1"/>
  <c r="B274" i="3" l="1"/>
  <c r="B275" i="3" l="1"/>
  <c r="B276" i="3" l="1"/>
  <c r="B277" i="3" l="1"/>
  <c r="B278" i="3" l="1"/>
  <c r="B279" i="3" l="1"/>
  <c r="B280" i="3" l="1"/>
  <c r="B281" i="3" l="1"/>
  <c r="B282" i="3" l="1"/>
  <c r="B283" i="3" l="1"/>
  <c r="B284" i="3" l="1"/>
  <c r="B285" i="3" l="1"/>
  <c r="B286" i="3" l="1"/>
  <c r="B287" i="3" l="1"/>
  <c r="B288" i="3" l="1"/>
  <c r="B289" i="3" l="1"/>
  <c r="B290" i="3" l="1"/>
  <c r="B291" i="3" l="1"/>
  <c r="B292" i="3" l="1"/>
  <c r="B293" i="3" l="1"/>
  <c r="B294" i="3" l="1"/>
  <c r="B295" i="3" l="1"/>
  <c r="B296" i="3" l="1"/>
  <c r="B297" i="3" l="1"/>
  <c r="B298" i="3" l="1"/>
  <c r="B299" i="3" l="1"/>
  <c r="B300" i="3" l="1"/>
  <c r="B301" i="3" l="1"/>
  <c r="B302" i="3" l="1"/>
  <c r="B303" i="3" l="1"/>
  <c r="B304" i="3" l="1"/>
  <c r="B305" i="3" l="1"/>
  <c r="B306" i="3" l="1"/>
  <c r="B307" i="3" l="1"/>
  <c r="B308" i="3" l="1"/>
  <c r="B309" i="3" l="1"/>
  <c r="B310" i="3" l="1"/>
  <c r="B311" i="3" l="1"/>
  <c r="B312" i="3" l="1"/>
  <c r="B313" i="3" l="1"/>
  <c r="B314" i="3" l="1"/>
  <c r="B315" i="3" l="1"/>
  <c r="B316" i="3" l="1"/>
  <c r="B317" i="3" l="1"/>
  <c r="B318" i="3" l="1"/>
  <c r="B319" i="3" l="1"/>
  <c r="B320" i="3" l="1"/>
  <c r="B321" i="3" l="1"/>
  <c r="B322" i="3" l="1"/>
  <c r="B323" i="3" l="1"/>
  <c r="B324" i="3" l="1"/>
  <c r="B325" i="3" l="1"/>
  <c r="B326" i="3" l="1"/>
  <c r="B327" i="3" l="1"/>
  <c r="B328" i="3" l="1"/>
  <c r="B329" i="3" l="1"/>
  <c r="B330" i="3" l="1"/>
  <c r="B331" i="3" l="1"/>
  <c r="B332" i="3" l="1"/>
  <c r="B333" i="3" l="1"/>
  <c r="B334" i="3" l="1"/>
  <c r="B335" i="3" l="1"/>
  <c r="B336" i="3" l="1"/>
  <c r="B337" i="3" l="1"/>
  <c r="B338" i="3" l="1"/>
  <c r="B339" i="3" l="1"/>
  <c r="B340" i="3" l="1"/>
  <c r="B341" i="3" l="1"/>
  <c r="B342" i="3" l="1"/>
  <c r="B343" i="3" l="1"/>
  <c r="B344" i="3" l="1"/>
  <c r="B345" i="3" l="1"/>
  <c r="B346" i="3" l="1"/>
  <c r="B347" i="3" l="1"/>
  <c r="B348" i="3" l="1"/>
  <c r="B349" i="3" l="1"/>
  <c r="B350" i="3" l="1"/>
  <c r="B351" i="3" l="1"/>
  <c r="B352" i="3" l="1"/>
  <c r="B353" i="3" l="1"/>
  <c r="B354" i="3" l="1"/>
  <c r="B355" i="3" l="1"/>
  <c r="B356" i="3" l="1"/>
  <c r="B357" i="3" l="1"/>
  <c r="B358" i="3" l="1"/>
  <c r="B359" i="3" l="1"/>
  <c r="B360" i="3" l="1"/>
  <c r="B361" i="3" l="1"/>
  <c r="B362" i="3" l="1"/>
  <c r="B363" i="3" l="1"/>
  <c r="B364" i="3" l="1"/>
  <c r="B365" i="3" l="1"/>
  <c r="B366" i="3" l="1"/>
  <c r="B367" i="3" l="1"/>
  <c r="B368" i="3" l="1"/>
  <c r="B369" i="3" l="1"/>
  <c r="B370" i="3" l="1"/>
  <c r="B371" i="3" l="1"/>
  <c r="B372" i="3" l="1"/>
  <c r="B373" i="3" l="1"/>
  <c r="B374" i="3" l="1"/>
  <c r="B375" i="3" l="1"/>
  <c r="B376" i="3" l="1"/>
  <c r="B377" i="3" l="1"/>
  <c r="B378" i="3" l="1"/>
  <c r="B379" i="3" l="1"/>
  <c r="B380" i="3" l="1"/>
  <c r="B381" i="3" l="1"/>
  <c r="B382" i="3" l="1"/>
  <c r="B383" i="3" l="1"/>
  <c r="B384" i="3" l="1"/>
  <c r="B385" i="3" l="1"/>
  <c r="B386" i="3" l="1"/>
  <c r="B387" i="3" l="1"/>
  <c r="B388" i="3" l="1"/>
  <c r="B389" i="3" l="1"/>
  <c r="B390" i="3" l="1"/>
  <c r="B391" i="3" l="1"/>
  <c r="B392" i="3" l="1"/>
  <c r="B393" i="3" l="1"/>
  <c r="B394" i="3" l="1"/>
  <c r="B395" i="3" l="1"/>
  <c r="B396" i="3" l="1"/>
  <c r="B397" i="3" l="1"/>
  <c r="B398" i="3" l="1"/>
  <c r="B399" i="3" l="1"/>
  <c r="B400" i="3" l="1"/>
  <c r="B401" i="3" l="1"/>
  <c r="B402" i="3" l="1"/>
  <c r="B403" i="3" l="1"/>
  <c r="B404" i="3" l="1"/>
  <c r="B405" i="3" l="1"/>
  <c r="B406" i="3" l="1"/>
  <c r="B407" i="3" l="1"/>
  <c r="B408" i="3" l="1"/>
  <c r="B409" i="3" l="1"/>
  <c r="B410" i="3" l="1"/>
  <c r="B411" i="3" l="1"/>
  <c r="B412" i="3" l="1"/>
  <c r="B413" i="3" l="1"/>
  <c r="B414" i="3" l="1"/>
  <c r="B415" i="3" l="1"/>
  <c r="B416" i="3" l="1"/>
  <c r="B417" i="3" l="1"/>
  <c r="B418" i="3" l="1"/>
  <c r="B419" i="3" l="1"/>
  <c r="B420" i="3" l="1"/>
  <c r="B421" i="3" l="1"/>
  <c r="B422" i="3" l="1"/>
  <c r="B423" i="3" l="1"/>
  <c r="B424" i="3" l="1"/>
  <c r="B425" i="3" l="1"/>
  <c r="B426" i="3" l="1"/>
  <c r="B427" i="3" l="1"/>
  <c r="B428" i="3" l="1"/>
  <c r="B429" i="3" l="1"/>
  <c r="B430" i="3" l="1"/>
  <c r="B431" i="3" l="1"/>
  <c r="B432" i="3" l="1"/>
  <c r="B433" i="3" l="1"/>
  <c r="B434" i="3" l="1"/>
  <c r="B435" i="3" l="1"/>
  <c r="B436" i="3" l="1"/>
  <c r="B437" i="3" l="1"/>
  <c r="B438" i="3" l="1"/>
  <c r="B439" i="3" l="1"/>
  <c r="B440" i="3" l="1"/>
  <c r="B441" i="3" l="1"/>
  <c r="B442" i="3" l="1"/>
  <c r="B443" i="3" l="1"/>
  <c r="B444" i="3" l="1"/>
  <c r="B445" i="3" l="1"/>
  <c r="B446" i="3" l="1"/>
  <c r="B447" i="3" l="1"/>
  <c r="B448" i="3" l="1"/>
  <c r="B449" i="3" l="1"/>
  <c r="B450" i="3" l="1"/>
  <c r="B451" i="3" l="1"/>
  <c r="B452" i="3" l="1"/>
  <c r="B453" i="3" l="1"/>
  <c r="B454" i="3" l="1"/>
  <c r="B455" i="3" l="1"/>
  <c r="B456" i="3" l="1"/>
  <c r="B457" i="3" l="1"/>
  <c r="B458" i="3" l="1"/>
  <c r="B459" i="3" l="1"/>
  <c r="B460" i="3" l="1"/>
  <c r="B461" i="3" l="1"/>
  <c r="B462" i="3" l="1"/>
  <c r="B463" i="3" l="1"/>
  <c r="B464" i="3" l="1"/>
  <c r="B465" i="3" l="1"/>
  <c r="B466" i="3" l="1"/>
  <c r="B467" i="3" l="1"/>
  <c r="B468" i="3" l="1"/>
  <c r="B469" i="3" l="1"/>
  <c r="B470" i="3" l="1"/>
  <c r="B471" i="3" l="1"/>
  <c r="B472" i="3" l="1"/>
  <c r="B473" i="3" l="1"/>
  <c r="B474" i="3" l="1"/>
  <c r="B475" i="3" l="1"/>
  <c r="B476" i="3" l="1"/>
  <c r="B477" i="3" l="1"/>
  <c r="B478" i="3" l="1"/>
  <c r="B479" i="3" l="1"/>
  <c r="B480" i="3" l="1"/>
  <c r="B481" i="3" l="1"/>
  <c r="B482" i="3" l="1"/>
  <c r="B483" i="3" l="1"/>
  <c r="B484" i="3" l="1"/>
  <c r="B485" i="3" l="1"/>
  <c r="B486" i="3" l="1"/>
  <c r="B487" i="3" l="1"/>
  <c r="B488" i="3" l="1"/>
  <c r="B489" i="3" l="1"/>
  <c r="B490" i="3" l="1"/>
  <c r="B491" i="3" l="1"/>
  <c r="B492" i="3" l="1"/>
  <c r="B493" i="3" l="1"/>
  <c r="B494" i="3" l="1"/>
  <c r="B495" i="3" l="1"/>
  <c r="B496" i="3" l="1"/>
  <c r="B497" i="3" l="1"/>
  <c r="B498" i="3" l="1"/>
  <c r="B499" i="3" l="1"/>
  <c r="B500" i="3" l="1"/>
  <c r="B501" i="3" l="1"/>
  <c r="B502" i="3" l="1"/>
  <c r="B503" i="3" l="1"/>
  <c r="B504" i="3" l="1"/>
  <c r="B505" i="3" l="1"/>
  <c r="B506" i="3" l="1"/>
  <c r="B507" i="3" l="1"/>
  <c r="B508" i="3" l="1"/>
  <c r="B509" i="3" l="1"/>
  <c r="B510" i="3" l="1"/>
  <c r="B511" i="3" l="1"/>
  <c r="B512" i="3" l="1"/>
  <c r="B513" i="3" l="1"/>
  <c r="B514" i="3" l="1"/>
  <c r="B515" i="3" l="1"/>
  <c r="B516" i="3" l="1"/>
  <c r="B517" i="3" l="1"/>
  <c r="B518" i="3" l="1"/>
  <c r="B519" i="3" l="1"/>
  <c r="B520" i="3" l="1"/>
  <c r="B521" i="3" l="1"/>
  <c r="B522" i="3" l="1"/>
  <c r="B523" i="3" l="1"/>
  <c r="B524" i="3" l="1"/>
  <c r="B525" i="3" l="1"/>
  <c r="B526" i="3" l="1"/>
  <c r="B527" i="3" l="1"/>
  <c r="B528" i="3" l="1"/>
  <c r="B529" i="3" l="1"/>
  <c r="B530" i="3" l="1"/>
  <c r="B531" i="3" l="1"/>
  <c r="B532" i="3" l="1"/>
  <c r="B533" i="3" l="1"/>
  <c r="B534" i="3" l="1"/>
  <c r="B535" i="3" l="1"/>
  <c r="B536" i="3" l="1"/>
  <c r="B537" i="3" l="1"/>
  <c r="B538" i="3" l="1"/>
  <c r="B539" i="3" l="1"/>
  <c r="B540" i="3" l="1"/>
  <c r="B541" i="3" l="1"/>
  <c r="B542" i="3" l="1"/>
  <c r="B543" i="3" l="1"/>
  <c r="B544" i="3" l="1"/>
  <c r="B545" i="3" l="1"/>
  <c r="B546" i="3" l="1"/>
  <c r="B547" i="3" l="1"/>
  <c r="B548" i="3" l="1"/>
  <c r="B549" i="3" l="1"/>
  <c r="B550" i="3" l="1"/>
  <c r="B551" i="3" l="1"/>
  <c r="B552" i="3" l="1"/>
  <c r="B553" i="3" l="1"/>
  <c r="B554" i="3" l="1"/>
  <c r="B555" i="3" l="1"/>
  <c r="B556" i="3" l="1"/>
  <c r="B557" i="3" l="1"/>
  <c r="B558" i="3" l="1"/>
  <c r="B559" i="3" l="1"/>
  <c r="B560" i="3" l="1"/>
  <c r="B561" i="3" l="1"/>
  <c r="B562" i="3" l="1"/>
  <c r="B563" i="3" l="1"/>
  <c r="B564" i="3" l="1"/>
  <c r="B565" i="3" l="1"/>
  <c r="B566" i="3" l="1"/>
  <c r="B567" i="3" l="1"/>
  <c r="B568" i="3" l="1"/>
  <c r="B569" i="3" l="1"/>
  <c r="B570" i="3" l="1"/>
  <c r="B571" i="3" l="1"/>
  <c r="B572" i="3" l="1"/>
  <c r="B573" i="3" l="1"/>
  <c r="B574" i="3" l="1"/>
  <c r="B575" i="3" l="1"/>
  <c r="B576" i="3" l="1"/>
  <c r="B577" i="3" l="1"/>
  <c r="B578" i="3" l="1"/>
  <c r="B579" i="3" l="1"/>
  <c r="B580" i="3" l="1"/>
  <c r="B581" i="3" l="1"/>
  <c r="B582" i="3" l="1"/>
  <c r="B583" i="3" l="1"/>
  <c r="B584" i="3" l="1"/>
  <c r="B585" i="3" l="1"/>
  <c r="B586" i="3" l="1"/>
  <c r="B587" i="3" l="1"/>
  <c r="B588" i="3" l="1"/>
  <c r="B589" i="3" l="1"/>
  <c r="B590" i="3" l="1"/>
  <c r="B591" i="3" l="1"/>
  <c r="B592" i="3" l="1"/>
  <c r="B593" i="3" l="1"/>
  <c r="B594" i="3" l="1"/>
  <c r="B595" i="3" l="1"/>
  <c r="B596" i="3" l="1"/>
  <c r="B597" i="3" l="1"/>
  <c r="B598" i="3" l="1"/>
  <c r="B599" i="3" l="1"/>
  <c r="B600" i="3" l="1"/>
  <c r="B601" i="3" l="1"/>
  <c r="B602" i="3" l="1"/>
  <c r="B603" i="3" l="1"/>
  <c r="B604" i="3" l="1"/>
  <c r="B605" i="3" l="1"/>
  <c r="B606" i="3" l="1"/>
  <c r="B607" i="3" l="1"/>
  <c r="B608" i="3" l="1"/>
  <c r="B609" i="3" l="1"/>
  <c r="B610" i="3" l="1"/>
  <c r="B611" i="3" l="1"/>
  <c r="B612" i="3" l="1"/>
  <c r="B613" i="3" l="1"/>
  <c r="B614" i="3" l="1"/>
  <c r="B615" i="3" l="1"/>
  <c r="B616" i="3" l="1"/>
  <c r="B617" i="3" l="1"/>
  <c r="B618" i="3" l="1"/>
  <c r="B619" i="3" l="1"/>
  <c r="B620" i="3" l="1"/>
  <c r="B621" i="3" l="1"/>
  <c r="B622" i="3" l="1"/>
  <c r="B623" i="3" l="1"/>
  <c r="B624" i="3" l="1"/>
  <c r="B625" i="3" l="1"/>
  <c r="B626" i="3" l="1"/>
  <c r="B627" i="3" l="1"/>
  <c r="B628" i="3" l="1"/>
  <c r="B629" i="3" l="1"/>
  <c r="B630" i="3" l="1"/>
  <c r="B631" i="3" l="1"/>
  <c r="B632" i="3" l="1"/>
  <c r="B633" i="3" l="1"/>
  <c r="B634" i="3" l="1"/>
  <c r="B635" i="3" l="1"/>
  <c r="B636" i="3" l="1"/>
  <c r="B637" i="3" l="1"/>
  <c r="B638" i="3" l="1"/>
  <c r="B639" i="3" l="1"/>
  <c r="B640" i="3" l="1"/>
  <c r="B641" i="3" l="1"/>
  <c r="B642" i="3" l="1"/>
  <c r="B643" i="3" l="1"/>
  <c r="B644" i="3" l="1"/>
  <c r="B645" i="3" l="1"/>
  <c r="B646" i="3" l="1"/>
  <c r="B647" i="3" l="1"/>
  <c r="B648" i="3" l="1"/>
  <c r="B649" i="3" l="1"/>
  <c r="B650" i="3" l="1"/>
  <c r="B651" i="3" l="1"/>
  <c r="B652" i="3" l="1"/>
  <c r="B653" i="3" l="1"/>
  <c r="B654" i="3" l="1"/>
  <c r="B655" i="3" l="1"/>
  <c r="B656" i="3" l="1"/>
  <c r="B657" i="3" l="1"/>
  <c r="B658" i="3" l="1"/>
  <c r="B659" i="3" l="1"/>
  <c r="B660" i="3" l="1"/>
  <c r="B661" i="3" l="1"/>
  <c r="B662" i="3" l="1"/>
  <c r="B663" i="3" l="1"/>
  <c r="B664" i="3" l="1"/>
  <c r="B665" i="3" l="1"/>
  <c r="B666" i="3" l="1"/>
  <c r="B667" i="3" l="1"/>
  <c r="B668" i="3" l="1"/>
  <c r="B669" i="3" l="1"/>
  <c r="B670" i="3" l="1"/>
  <c r="B671" i="3" l="1"/>
  <c r="B672" i="3" l="1"/>
  <c r="B673" i="3" l="1"/>
  <c r="B674" i="3" l="1"/>
  <c r="B675" i="3" l="1"/>
  <c r="B676" i="3" l="1"/>
  <c r="B677" i="3" l="1"/>
  <c r="B678" i="3" l="1"/>
  <c r="B679" i="3" l="1"/>
  <c r="B680" i="3" l="1"/>
  <c r="B681" i="3" l="1"/>
  <c r="B682" i="3" l="1"/>
  <c r="B683" i="3" l="1"/>
  <c r="B684" i="3" l="1"/>
  <c r="B685" i="3" l="1"/>
  <c r="B686" i="3" l="1"/>
  <c r="B687" i="3" l="1"/>
  <c r="B688" i="3" l="1"/>
  <c r="B689" i="3" l="1"/>
  <c r="B690" i="3" l="1"/>
  <c r="B691" i="3" l="1"/>
  <c r="B692" i="3" l="1"/>
  <c r="B693" i="3" l="1"/>
  <c r="B694" i="3" l="1"/>
  <c r="B695" i="3" l="1"/>
  <c r="B696" i="3" l="1"/>
  <c r="B697" i="3" l="1"/>
  <c r="B698" i="3" l="1"/>
  <c r="B699" i="3" l="1"/>
  <c r="B700" i="3" l="1"/>
  <c r="B701" i="3" l="1"/>
  <c r="B702" i="3" l="1"/>
  <c r="B703" i="3" l="1"/>
  <c r="B704" i="3" l="1"/>
  <c r="B705" i="3" l="1"/>
  <c r="B706" i="3" l="1"/>
  <c r="B707" i="3" l="1"/>
  <c r="B708" i="3" l="1"/>
  <c r="B709" i="3" l="1"/>
  <c r="B710" i="3" l="1"/>
  <c r="B711" i="3" l="1"/>
  <c r="B712" i="3" l="1"/>
  <c r="B713" i="3" l="1"/>
  <c r="B714" i="3" l="1"/>
  <c r="B715" i="3" l="1"/>
  <c r="B716" i="3" l="1"/>
  <c r="B717" i="3" l="1"/>
  <c r="B718" i="3" l="1"/>
  <c r="B719" i="3" l="1"/>
  <c r="B720" i="3" l="1"/>
  <c r="B721" i="3" l="1"/>
  <c r="B722" i="3" l="1"/>
  <c r="B723" i="3" l="1"/>
  <c r="B724" i="3" l="1"/>
  <c r="B725" i="3" l="1"/>
  <c r="B726" i="3" l="1"/>
  <c r="B727" i="3" l="1"/>
  <c r="B728" i="3" l="1"/>
  <c r="B729" i="3" l="1"/>
  <c r="B730" i="3" l="1"/>
  <c r="B731" i="3" l="1"/>
  <c r="B732" i="3" l="1"/>
  <c r="B733" i="3" l="1"/>
  <c r="B734" i="3" l="1"/>
  <c r="B735" i="3" l="1"/>
  <c r="B736" i="3" l="1"/>
  <c r="B737" i="3" l="1"/>
  <c r="B738" i="3" l="1"/>
  <c r="B739" i="3" l="1"/>
  <c r="B740" i="3" l="1"/>
  <c r="B741" i="3" l="1"/>
  <c r="B742" i="3" l="1"/>
  <c r="B743" i="3" l="1"/>
  <c r="B744" i="3" l="1"/>
  <c r="B745" i="3" l="1"/>
  <c r="B746" i="3" l="1"/>
  <c r="B747" i="3" l="1"/>
  <c r="B748" i="3" l="1"/>
  <c r="B749" i="3" l="1"/>
  <c r="B750" i="3" l="1"/>
  <c r="B751" i="3" l="1"/>
  <c r="B752" i="3" l="1"/>
  <c r="B753" i="3" l="1"/>
  <c r="B754" i="3" l="1"/>
  <c r="B755" i="3" l="1"/>
  <c r="B756" i="3" l="1"/>
  <c r="B757" i="3" l="1"/>
  <c r="B758" i="3" l="1"/>
  <c r="B759" i="3" l="1"/>
  <c r="B760" i="3" l="1"/>
  <c r="B761" i="3" l="1"/>
  <c r="B762" i="3" l="1"/>
  <c r="B763" i="3" l="1"/>
  <c r="B764" i="3" l="1"/>
  <c r="B765" i="3" l="1"/>
  <c r="B766" i="3" l="1"/>
  <c r="B767" i="3" l="1"/>
  <c r="B768" i="3" l="1"/>
  <c r="B769" i="3" l="1"/>
  <c r="B770" i="3" l="1"/>
  <c r="B771" i="3" l="1"/>
  <c r="B772" i="3" l="1"/>
  <c r="B773" i="3" l="1"/>
  <c r="B774" i="3" l="1"/>
  <c r="B775" i="3" l="1"/>
  <c r="B776" i="3" l="1"/>
  <c r="B777" i="3" l="1"/>
  <c r="B778" i="3" l="1"/>
  <c r="B779" i="3" l="1"/>
  <c r="B780" i="3" l="1"/>
  <c r="B781" i="3" l="1"/>
  <c r="B782" i="3" l="1"/>
  <c r="B783" i="3" l="1"/>
  <c r="B784" i="3" l="1"/>
  <c r="B785" i="3" l="1"/>
  <c r="B786" i="3" l="1"/>
  <c r="B787" i="3" l="1"/>
  <c r="B788" i="3" l="1"/>
  <c r="B789" i="3" l="1"/>
  <c r="B790" i="3" l="1"/>
  <c r="B791" i="3" l="1"/>
  <c r="B792" i="3" l="1"/>
  <c r="B793" i="3" l="1"/>
  <c r="B794" i="3" l="1"/>
  <c r="B795" i="3" l="1"/>
  <c r="B796" i="3" l="1"/>
  <c r="B797" i="3" l="1"/>
  <c r="B798" i="3" l="1"/>
  <c r="B799" i="3" l="1"/>
  <c r="B800" i="3" l="1"/>
  <c r="B801" i="3" l="1"/>
  <c r="B802" i="3" l="1"/>
  <c r="B803" i="3" l="1"/>
  <c r="B804" i="3" l="1"/>
  <c r="B805" i="3" l="1"/>
  <c r="B806" i="3" l="1"/>
  <c r="B807" i="3" l="1"/>
  <c r="B808" i="3" l="1"/>
  <c r="B809" i="3" l="1"/>
  <c r="B810" i="3" l="1"/>
  <c r="B811" i="3" l="1"/>
  <c r="B812" i="3" l="1"/>
  <c r="B813" i="3" l="1"/>
  <c r="B814" i="3" l="1"/>
  <c r="B815" i="3" l="1"/>
  <c r="B816" i="3" l="1"/>
  <c r="B817" i="3" l="1"/>
  <c r="B818" i="3" l="1"/>
  <c r="B819" i="3" l="1"/>
  <c r="B820" i="3" l="1"/>
  <c r="B821" i="3" l="1"/>
  <c r="B822" i="3" l="1"/>
  <c r="B823" i="3" l="1"/>
  <c r="B824" i="3" l="1"/>
  <c r="B825" i="3" l="1"/>
  <c r="B826" i="3" l="1"/>
  <c r="B827" i="3" l="1"/>
  <c r="B828" i="3" l="1"/>
  <c r="B829" i="3" l="1"/>
  <c r="B830" i="3" l="1"/>
  <c r="B831" i="3" l="1"/>
  <c r="B832" i="3" l="1"/>
  <c r="B833" i="3" l="1"/>
  <c r="B834" i="3" l="1"/>
  <c r="B835" i="3" l="1"/>
  <c r="B836" i="3" l="1"/>
  <c r="B837" i="3" l="1"/>
  <c r="B838" i="3" l="1"/>
  <c r="B839" i="3" l="1"/>
  <c r="B840" i="3" l="1"/>
  <c r="B841" i="3" l="1"/>
  <c r="B842" i="3" l="1"/>
  <c r="B843" i="3" l="1"/>
  <c r="B844" i="3" l="1"/>
  <c r="B845" i="3" l="1"/>
  <c r="B846" i="3" l="1"/>
  <c r="B847" i="3" l="1"/>
  <c r="B848" i="3" l="1"/>
  <c r="B849" i="3" l="1"/>
  <c r="B850" i="3" l="1"/>
  <c r="B851" i="3" l="1"/>
  <c r="B852" i="3" l="1"/>
  <c r="B853" i="3" l="1"/>
  <c r="B854" i="3" l="1"/>
  <c r="B855" i="3" l="1"/>
  <c r="B856" i="3" l="1"/>
  <c r="B857" i="3" l="1"/>
  <c r="B858" i="3" l="1"/>
  <c r="B859" i="3" l="1"/>
  <c r="B860" i="3" l="1"/>
  <c r="B861" i="3" l="1"/>
  <c r="B862" i="3" l="1"/>
  <c r="B863" i="3" l="1"/>
  <c r="B864" i="3" l="1"/>
  <c r="B865" i="3" l="1"/>
  <c r="B866" i="3" l="1"/>
  <c r="B867" i="3" l="1"/>
  <c r="B868" i="3" l="1"/>
  <c r="B869" i="3" l="1"/>
  <c r="B870" i="3" l="1"/>
  <c r="B871" i="3" l="1"/>
  <c r="B872" i="3" l="1"/>
  <c r="B873" i="3" l="1"/>
  <c r="B874" i="3" l="1"/>
  <c r="B875" i="3" l="1"/>
  <c r="B876" i="3" l="1"/>
  <c r="B877" i="3" l="1"/>
  <c r="B878" i="3" l="1"/>
  <c r="B879" i="3" l="1"/>
  <c r="B880" i="3" l="1"/>
  <c r="B881" i="3" l="1"/>
  <c r="B882" i="3" l="1"/>
  <c r="B883" i="3" l="1"/>
  <c r="B884" i="3" l="1"/>
  <c r="B885" i="3" l="1"/>
  <c r="B886" i="3" l="1"/>
  <c r="B887" i="3" l="1"/>
  <c r="B888" i="3" l="1"/>
  <c r="B889" i="3" l="1"/>
  <c r="B890" i="3" l="1"/>
  <c r="B891" i="3" l="1"/>
  <c r="B892" i="3" l="1"/>
  <c r="B893" i="3" l="1"/>
  <c r="B894" i="3" l="1"/>
  <c r="B895" i="3" l="1"/>
  <c r="B896" i="3" l="1"/>
  <c r="B897" i="3" l="1"/>
  <c r="B898" i="3" l="1"/>
  <c r="B899" i="3" l="1"/>
  <c r="B900" i="3" l="1"/>
  <c r="B901" i="3" l="1"/>
  <c r="B902" i="3" l="1"/>
  <c r="B903" i="3" l="1"/>
  <c r="B904" i="3" l="1"/>
  <c r="B905" i="3" l="1"/>
  <c r="B906" i="3" l="1"/>
  <c r="B907" i="3" l="1"/>
  <c r="B908" i="3" l="1"/>
  <c r="B909" i="3" l="1"/>
  <c r="B910" i="3" l="1"/>
  <c r="B911" i="3" l="1"/>
  <c r="B912" i="3" l="1"/>
  <c r="B913" i="3" l="1"/>
  <c r="B914" i="3" l="1"/>
  <c r="B915" i="3" l="1"/>
  <c r="B916" i="3" l="1"/>
  <c r="B917" i="3" l="1"/>
  <c r="B918" i="3" l="1"/>
  <c r="B919" i="3" l="1"/>
  <c r="B920" i="3" l="1"/>
  <c r="B921" i="3" l="1"/>
  <c r="B922" i="3" l="1"/>
  <c r="B923" i="3" l="1"/>
  <c r="B924" i="3" l="1"/>
  <c r="B925" i="3" l="1"/>
  <c r="B926" i="3" l="1"/>
  <c r="B927" i="3" l="1"/>
  <c r="B928" i="3" l="1"/>
  <c r="B929" i="3" l="1"/>
  <c r="B930" i="3" l="1"/>
  <c r="B931" i="3" l="1"/>
  <c r="B932" i="3" l="1"/>
  <c r="B933" i="3" l="1"/>
  <c r="B934" i="3" l="1"/>
  <c r="B935" i="3" l="1"/>
  <c r="B936" i="3" l="1"/>
  <c r="B937" i="3" l="1"/>
  <c r="B938" i="3" l="1"/>
  <c r="B939" i="3" l="1"/>
  <c r="B940" i="3" l="1"/>
  <c r="B941" i="3" l="1"/>
  <c r="B942" i="3" l="1"/>
  <c r="B943" i="3" l="1"/>
  <c r="B944" i="3" l="1"/>
  <c r="B945" i="3" l="1"/>
  <c r="B946" i="3" l="1"/>
  <c r="B947" i="3" l="1"/>
  <c r="B948" i="3" l="1"/>
  <c r="B949" i="3" l="1"/>
  <c r="B950" i="3" l="1"/>
  <c r="B951" i="3" l="1"/>
  <c r="B952" i="3" l="1"/>
  <c r="B953" i="3" l="1"/>
  <c r="B954" i="3" l="1"/>
  <c r="B955" i="3" l="1"/>
  <c r="B956" i="3" l="1"/>
  <c r="B957" i="3" l="1"/>
  <c r="B958" i="3" l="1"/>
  <c r="B959" i="3" l="1"/>
  <c r="B960" i="3" l="1"/>
  <c r="B961" i="3" l="1"/>
  <c r="B962" i="3" l="1"/>
  <c r="B963" i="3" l="1"/>
  <c r="B964" i="3" l="1"/>
  <c r="B965" i="3" l="1"/>
  <c r="B966" i="3" l="1"/>
  <c r="B967" i="3" l="1"/>
  <c r="B968" i="3" l="1"/>
  <c r="B969" i="3" l="1"/>
  <c r="B970" i="3" l="1"/>
  <c r="B971" i="3" l="1"/>
  <c r="B972" i="3" l="1"/>
  <c r="B973" i="3" l="1"/>
  <c r="B974" i="3" l="1"/>
  <c r="B975" i="3" l="1"/>
  <c r="B976" i="3" l="1"/>
  <c r="B977" i="3" l="1"/>
  <c r="B978" i="3" l="1"/>
  <c r="B979" i="3" l="1"/>
  <c r="B980" i="3" l="1"/>
  <c r="B981" i="3" l="1"/>
  <c r="B982" i="3" l="1"/>
  <c r="B983" i="3" l="1"/>
  <c r="B984" i="3" l="1"/>
  <c r="B985" i="3" l="1"/>
  <c r="B986" i="3" l="1"/>
  <c r="B987" i="3" l="1"/>
  <c r="B988" i="3" l="1"/>
  <c r="B989" i="3" l="1"/>
  <c r="B990" i="3" l="1"/>
  <c r="B991" i="3" l="1"/>
  <c r="B992" i="3" l="1"/>
  <c r="B993" i="3" l="1"/>
  <c r="B994" i="3" l="1"/>
  <c r="B995" i="3" l="1"/>
  <c r="B996" i="3" l="1"/>
  <c r="B997" i="3" l="1"/>
  <c r="B998" i="3" l="1"/>
  <c r="B999" i="3" l="1"/>
  <c r="B1000" i="3" l="1"/>
  <c r="B1001" i="3" l="1"/>
  <c r="B1002" i="3" l="1"/>
  <c r="B1003" i="3" l="1"/>
  <c r="B1004" i="3" l="1"/>
  <c r="B1005" i="3" l="1"/>
  <c r="B1006" i="3" l="1"/>
  <c r="B1007" i="3" l="1"/>
  <c r="B1008" i="3" l="1"/>
  <c r="B1009" i="3" l="1"/>
  <c r="B1010" i="3" l="1"/>
  <c r="B1011" i="3" l="1"/>
  <c r="B1012" i="3" l="1"/>
  <c r="B1013" i="3" l="1"/>
  <c r="B1014" i="3" l="1"/>
  <c r="B1015" i="3" l="1"/>
  <c r="B1016" i="3" l="1"/>
  <c r="B1017" i="3" l="1"/>
  <c r="B1018" i="3" l="1"/>
  <c r="B1019" i="3" l="1"/>
  <c r="B1020" i="3" l="1"/>
  <c r="B1021" i="3" l="1"/>
  <c r="B1022" i="3" l="1"/>
  <c r="B1023" i="3" l="1"/>
  <c r="B1024" i="3" l="1"/>
  <c r="B1025" i="3" l="1"/>
  <c r="B1026" i="3" l="1"/>
  <c r="B1027" i="3" l="1"/>
  <c r="B1028" i="3" l="1"/>
  <c r="B1029" i="3" l="1"/>
  <c r="B1030" i="3" l="1"/>
  <c r="B1031" i="3" l="1"/>
  <c r="B1032" i="3" l="1"/>
  <c r="B1033" i="3" l="1"/>
  <c r="B1034" i="3" l="1"/>
  <c r="B1035" i="3" l="1"/>
  <c r="B1036" i="3" l="1"/>
  <c r="B1037" i="3" l="1"/>
  <c r="B1038" i="3" l="1"/>
  <c r="B1039" i="3" l="1"/>
  <c r="B1040" i="3" l="1"/>
  <c r="B1041" i="3" l="1"/>
  <c r="B1042" i="3" l="1"/>
  <c r="B1043" i="3" l="1"/>
  <c r="B1044" i="3" l="1"/>
  <c r="B1045" i="3"/>
  <c r="J58" i="11" l="1"/>
  <c r="K58" i="11"/>
  <c r="K59" i="11" s="1"/>
  <c r="K52" i="11"/>
  <c r="K53" i="11" s="1"/>
  <c r="M52" i="11"/>
  <c r="M53" i="11" s="1"/>
  <c r="M58" i="11"/>
  <c r="M59" i="11" s="1"/>
  <c r="L58" i="11"/>
  <c r="L59" i="11" s="1"/>
  <c r="L52" i="11"/>
  <c r="L53" i="11" s="1"/>
  <c r="L65" i="11" s="1"/>
  <c r="L69" i="11" s="1"/>
  <c r="L73" i="11" s="1"/>
  <c r="K65" i="11" l="1"/>
  <c r="K69" i="11" s="1"/>
  <c r="K73" i="11" s="1"/>
  <c r="M82" i="11" s="1"/>
  <c r="M65" i="11"/>
  <c r="M69" i="11" s="1"/>
  <c r="M73" i="11" s="1"/>
  <c r="M84" i="11" s="1"/>
  <c r="L83" i="11"/>
  <c r="M83" i="11"/>
  <c r="K82" i="11"/>
  <c r="L82" i="11"/>
  <c r="K54" i="11"/>
  <c r="K55" i="11" s="1"/>
  <c r="J54" i="11"/>
  <c r="J53" i="11"/>
  <c r="G52" i="11"/>
  <c r="L54" i="11"/>
  <c r="L55" i="11" s="1"/>
  <c r="M54" i="11"/>
  <c r="M55" i="11" s="1"/>
  <c r="G58" i="11"/>
  <c r="J59" i="11"/>
  <c r="J65" i="11" l="1"/>
  <c r="J69" i="11" s="1"/>
  <c r="J73" i="11" s="1"/>
  <c r="G53" i="11"/>
  <c r="J55" i="11"/>
  <c r="G54" i="11"/>
  <c r="L60" i="11"/>
  <c r="L64" i="11" s="1"/>
  <c r="J60" i="11"/>
  <c r="G59" i="11"/>
  <c r="K60" i="11"/>
  <c r="K64" i="11" s="1"/>
  <c r="M60" i="11"/>
  <c r="M64" i="11" s="1"/>
  <c r="K66" i="11" l="1"/>
  <c r="K76" i="11"/>
  <c r="G55" i="11"/>
  <c r="J64" i="11"/>
  <c r="G60" i="11"/>
  <c r="M66" i="11"/>
  <c r="M76" i="11"/>
  <c r="L76" i="11"/>
  <c r="L66" i="11"/>
  <c r="L81" i="11"/>
  <c r="M81" i="11"/>
  <c r="J81" i="11"/>
  <c r="F86" i="11" s="1"/>
  <c r="K81" i="11"/>
  <c r="J76" i="11" l="1"/>
  <c r="G68" i="11"/>
  <c r="G69" i="11" s="1"/>
  <c r="J66" i="11"/>
</calcChain>
</file>

<file path=xl/sharedStrings.xml><?xml version="1.0" encoding="utf-8"?>
<sst xmlns="http://schemas.openxmlformats.org/spreadsheetml/2006/main" count="171" uniqueCount="104">
  <si>
    <t>CAA Heathrow H7 Final Proposals - Cost of New Debt Indexation Model</t>
  </si>
  <si>
    <t>Cover sheet</t>
  </si>
  <si>
    <t>Date</t>
  </si>
  <si>
    <t>Notes</t>
  </si>
  <si>
    <t>This workbook covers the calculation of the cost of debt indexation adjustment to the RAB at the end of H7</t>
  </si>
  <si>
    <t>During the course of H7, the iBoxx values on the "Outturn" sheet will be updated with outturn numbers</t>
  </si>
  <si>
    <t>Cell key</t>
  </si>
  <si>
    <t>Input</t>
  </si>
  <si>
    <t>Calculations</t>
  </si>
  <si>
    <t>Items that have dummy inputs for now, and will be updated with outturn numbers when they become available</t>
  </si>
  <si>
    <t>Items that are subject to change when this model is updated with outturn numbers</t>
  </si>
  <si>
    <t>Source / notes</t>
  </si>
  <si>
    <t>Unit</t>
  </si>
  <si>
    <t>Total</t>
  </si>
  <si>
    <t>Average</t>
  </si>
  <si>
    <t>Inputs - fixed</t>
  </si>
  <si>
    <t>CAA Final Determinations</t>
  </si>
  <si>
    <t>Allowed cost of new debt (cumulative)</t>
  </si>
  <si>
    <t>% RPI-real</t>
  </si>
  <si>
    <t>Allowed cost of new debt (in-year)</t>
  </si>
  <si>
    <t>iBoxx benchmark</t>
  </si>
  <si>
    <t>iBoxx £ non-fin A 10+ and BBB 10+</t>
  </si>
  <si>
    <t>% nominal</t>
  </si>
  <si>
    <t>HAL-specific premium for embedded fixed-rate debt</t>
  </si>
  <si>
    <t>Analysis of HAL Class A bonds</t>
  </si>
  <si>
    <t>Index-linked premium</t>
  </si>
  <si>
    <t>H7 Final Determinations</t>
  </si>
  <si>
    <t>HAL-specific premium for new fixed-rate debt</t>
  </si>
  <si>
    <t>Issuance and liquidity costs</t>
  </si>
  <si>
    <t>Weight on embedded debt</t>
  </si>
  <si>
    <t>CAA PCM graphs v2.1</t>
  </si>
  <si>
    <t>%</t>
  </si>
  <si>
    <t>Weight on new debt</t>
  </si>
  <si>
    <t>Weight on index linked debt</t>
  </si>
  <si>
    <t>CAA assumption</t>
  </si>
  <si>
    <t>Weight on fixed-rate debt</t>
  </si>
  <si>
    <t>Weight on new, fixed-rate debt</t>
  </si>
  <si>
    <t>Weight on new, index-linked debt</t>
  </si>
  <si>
    <t>Tax rate</t>
  </si>
  <si>
    <t>H7 Final Proposals</t>
  </si>
  <si>
    <t>Real, vanilla cost of equity</t>
  </si>
  <si>
    <t>% real</t>
  </si>
  <si>
    <t>Notional gearing</t>
  </si>
  <si>
    <t>Average RAB</t>
  </si>
  <si>
    <t>PCM, C_Revenues, row 21</t>
  </si>
  <si>
    <t>£m, Dec, t, nominal</t>
  </si>
  <si>
    <t>Real, pre-tax WACC</t>
  </si>
  <si>
    <t>Inflation</t>
  </si>
  <si>
    <t>Forecast RPI</t>
  </si>
  <si>
    <t>OBR March 2022 forecasts</t>
  </si>
  <si>
    <t>RPI expectations prior to 2014</t>
  </si>
  <si>
    <t>RPI expectations from 2014-2022</t>
  </si>
  <si>
    <t>Historic long-term RPI inflation expectations</t>
  </si>
  <si>
    <t>OBR forecasts + 2.9% before 2030</t>
  </si>
  <si>
    <t>Future long-term RPI inflation expectations</t>
  </si>
  <si>
    <t>Inputs - subject to update during H7</t>
  </si>
  <si>
    <t>Embedded Fixed-rate debt (allowed)</t>
  </si>
  <si>
    <t>Nominal cost of fixed-rate debt (including HAL-specific adj.)</t>
  </si>
  <si>
    <t>Calculation</t>
  </si>
  <si>
    <t>Real cost of fixed-rate debt (including HAL-specific adj.)</t>
  </si>
  <si>
    <t>Embedded Index-linked debt (allowed)</t>
  </si>
  <si>
    <t>Nominal cost of index-linked debt (excluding IL premium)</t>
  </si>
  <si>
    <t>Call-up</t>
  </si>
  <si>
    <t>CAA measure of long-term RPI</t>
  </si>
  <si>
    <t>Real cost of index-linked debt (excluding IL premium)</t>
  </si>
  <si>
    <t>Real cost of index-linked debt (including IL premium)</t>
  </si>
  <si>
    <t>New Fixed-rate debt (outturn)</t>
  </si>
  <si>
    <t>Nominal cost of fixed-rate debt (in-year)</t>
  </si>
  <si>
    <t>Real cost of fixed-rate debt (in-year)</t>
  </si>
  <si>
    <t>Nominal cost of fixed-rate debt (cumulative)</t>
  </si>
  <si>
    <t>Real cost of fixed-rate debt (cumulative)</t>
  </si>
  <si>
    <t>New Index-linked debt (outturn)</t>
  </si>
  <si>
    <t>Nominal cost of new index-linked debt (in-year, excluding IL premium)</t>
  </si>
  <si>
    <t>Real cost of new index-linked debt (issued in-year)</t>
  </si>
  <si>
    <t>Real cost of new index-linked debt (cumulative)</t>
  </si>
  <si>
    <t>Variance between outturn and allowed cost of new debt</t>
  </si>
  <si>
    <t>Real cost of embedded debt</t>
  </si>
  <si>
    <t>Real cost of new debt (cumulative)</t>
  </si>
  <si>
    <t>Real cost of new debt (in-year)</t>
  </si>
  <si>
    <t>Real cost of debt</t>
  </si>
  <si>
    <t>Real cost of embedded debt (weighted average)</t>
  </si>
  <si>
    <t>weighted average</t>
  </si>
  <si>
    <t>Real cost of new debt (weighted average)</t>
  </si>
  <si>
    <t>Variance (%)</t>
  </si>
  <si>
    <t>Proportion of new debt (in year)</t>
  </si>
  <si>
    <t>Notional new debt (in year)</t>
  </si>
  <si>
    <t>Variance (£)</t>
  </si>
  <si>
    <t>Nominal pre-tax WACC</t>
  </si>
  <si>
    <t>Nominal cost of new debt</t>
  </si>
  <si>
    <t>Nominal, pre-tax WACC</t>
  </si>
  <si>
    <t>End of period adjustment</t>
  </si>
  <si>
    <t>Year 1 variance</t>
  </si>
  <si>
    <t>£m, Dec, 2026, RPI-real</t>
  </si>
  <si>
    <t>Year 2 variance</t>
  </si>
  <si>
    <t>Year 3 variance</t>
  </si>
  <si>
    <t>Year 4 variance</t>
  </si>
  <si>
    <t>Year 5 variance</t>
  </si>
  <si>
    <t>Total adjustment</t>
  </si>
  <si>
    <t>CODI(2026)</t>
  </si>
  <si>
    <t>Year</t>
  </si>
  <si>
    <t>£ Non-Financials A 10+</t>
  </si>
  <si>
    <t>£ Non-Financials BBB 10+</t>
  </si>
  <si>
    <t>Weighting</t>
  </si>
  <si>
    <t>Average yields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</si>
</sst>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0.0%_);[Red]\(0.0%\);\-_)"/>
    <numFmt numFmtId="166" formatCode="#,##0;[Red]\(#,##0\);\-"/>
    <numFmt numFmtId="167" formatCode="#,##0.0%;[Red]\(#,##0.0%\);\-"/>
    <numFmt numFmtId="168" formatCode="#,##0;\(#,##0\)"/>
    <numFmt numFmtId="169" formatCode="#,##0.0;[Red]\-#,##0.0;&quot;-&quot;_0;&quot; &quot;@&quot; &quot;"/>
    <numFmt numFmtId="170" formatCode="#,##0_);\(#,##0\);&quot;-  &quot;;&quot; &quot;@&quot; &quot;"/>
    <numFmt numFmtId="171" formatCode="[Red]&quot;Error&quot;;[Red]&quot;Error&quot;;[Green]&quot;ok&quot;"/>
    <numFmt numFmtId="172" formatCode="_-* #,##0.00_-;\(#,##0.00\);_-* &quot;-&quot;??_-;_-@_-"/>
    <numFmt numFmtId="173" formatCode="dd\ mmm\ yyyy_);\(###0\);&quot;-  &quot;;&quot; &quot;@&quot; &quot;"/>
    <numFmt numFmtId="174" formatCode="dd\ mmm\ yy_);\(###0\);&quot;-  &quot;;&quot; &quot;@&quot; &quot;"/>
    <numFmt numFmtId="175" formatCode="#,##0.0000_);\(#,##0.0000\);&quot;-  &quot;;&quot; &quot;@&quot; &quot;"/>
    <numFmt numFmtId="176" formatCode="_(#,##0.0_);\(#,##0.0\);_(&quot;-&quot;_);_)@_)"/>
    <numFmt numFmtId="177" formatCode="0.00_)%_);\(0.00\)%_);&quot;-  &quot;;&quot; &quot;@&quot; &quot;"/>
    <numFmt numFmtId="178" formatCode="0.0%;[Red]\-0.0%;&quot;-&quot;_0;&quot; &quot;@&quot; &quot;"/>
    <numFmt numFmtId="179" formatCode="###0_);\(###0\);&quot;-  &quot;;&quot; &quot;@&quot; &quot;"/>
    <numFmt numFmtId="180" formatCode="_-* #,##0_-;\-* #,##0_-;_-* &quot;-&quot;??_-;_-@_-"/>
  </numFmts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name val="Times New Roman"/>
      <family val="1"/>
    </font>
    <font>
      <b/>
      <sz val="11"/>
      <color rgb="FF3F3F3F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theme="0"/>
      <name val="Arial"/>
      <family val="2"/>
    </font>
    <font>
      <u/>
      <sz val="8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sz val="9"/>
      <name val="Arial"/>
      <family val="2"/>
    </font>
    <font>
      <b/>
      <sz val="8"/>
      <color rgb="FF000000"/>
      <name val="Arial"/>
      <family val="2"/>
    </font>
    <font>
      <sz val="11"/>
      <color theme="1"/>
      <name val="Verdana"/>
      <family val="2"/>
    </font>
    <font>
      <b/>
      <sz val="13"/>
      <color theme="0"/>
      <name val="Calibri"/>
      <family val="2"/>
    </font>
    <font>
      <b/>
      <sz val="12"/>
      <color theme="0"/>
      <name val="Calibri"/>
      <family val="2"/>
    </font>
    <font>
      <sz val="10"/>
      <name val="Calibri"/>
      <family val="2"/>
    </font>
    <font>
      <sz val="9"/>
      <color rgb="FF9C0006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A3202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sz val="9"/>
      <color rgb="FF262626"/>
      <name val="Arial"/>
      <family val="2"/>
    </font>
    <font>
      <sz val="9"/>
      <color rgb="FF404040"/>
      <name val="Arial"/>
      <family val="2"/>
    </font>
    <font>
      <b/>
      <sz val="22"/>
      <color theme="0"/>
      <name val="Calibri Light"/>
      <family val="2"/>
      <scheme val="major"/>
    </font>
    <font>
      <sz val="9"/>
      <color rgb="FF412558"/>
      <name val="Arial"/>
      <family val="2"/>
    </font>
    <font>
      <i/>
      <sz val="10"/>
      <color theme="0" tint="-0.499984740745262"/>
      <name val="Calibri"/>
      <family val="2"/>
      <scheme val="minor"/>
    </font>
    <font>
      <sz val="9"/>
      <color theme="1" tint="0.14996795556505021"/>
      <name val="Arial"/>
      <family val="2"/>
    </font>
    <font>
      <sz val="10"/>
      <color theme="0"/>
      <name val="Calibri"/>
      <family val="2"/>
      <scheme val="minor"/>
    </font>
    <font>
      <i/>
      <sz val="9"/>
      <color rgb="FF4F2D7F"/>
      <name val="Arial"/>
      <family val="2"/>
    </font>
    <font>
      <sz val="10"/>
      <color theme="1" tint="0.34998626667073579"/>
      <name val="Calibri"/>
      <family val="2"/>
      <scheme val="minor"/>
    </font>
    <font>
      <u/>
      <sz val="10"/>
      <color rgb="FF0070C0"/>
      <name val="Calibri"/>
      <family val="2"/>
      <scheme val="minor"/>
    </font>
    <font>
      <sz val="9"/>
      <color rgb="FF006100"/>
      <name val="Calibri"/>
      <family val="2"/>
      <scheme val="minor"/>
    </font>
    <font>
      <b/>
      <sz val="12"/>
      <color rgb="FFB1059D"/>
      <name val="Arial"/>
      <family val="2"/>
    </font>
    <font>
      <b/>
      <sz val="14"/>
      <color theme="0"/>
      <name val="Calibri Light"/>
      <family val="1"/>
      <scheme val="major"/>
    </font>
    <font>
      <b/>
      <sz val="10"/>
      <color rgb="FF0046AD"/>
      <name val="Arial"/>
      <family val="2"/>
    </font>
    <font>
      <b/>
      <sz val="12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10"/>
      <color theme="3"/>
      <name val="Calibri"/>
      <family val="2"/>
      <scheme val="minor"/>
    </font>
    <font>
      <b/>
      <sz val="9"/>
      <color rgb="FF595959"/>
      <name val="Arial"/>
      <family val="2"/>
    </font>
    <font>
      <b/>
      <sz val="11"/>
      <color theme="2"/>
      <name val="Calibri"/>
      <family val="2"/>
      <scheme val="minor"/>
    </font>
    <font>
      <u/>
      <sz val="9"/>
      <color theme="10"/>
      <name val="Arial"/>
      <family val="2"/>
    </font>
    <font>
      <u/>
      <sz val="10"/>
      <color theme="2"/>
      <name val="Calibri"/>
      <family val="2"/>
      <scheme val="minor"/>
    </font>
    <font>
      <i/>
      <sz val="10"/>
      <color theme="1" tint="0.34998626667073579"/>
      <name val="Calibri"/>
      <family val="2"/>
      <scheme val="minor"/>
    </font>
    <font>
      <sz val="9"/>
      <color rgb="FF003686"/>
      <name val="Arial"/>
      <family val="2"/>
    </font>
    <font>
      <sz val="9"/>
      <color rgb="FF9C6500"/>
      <name val="Calibri"/>
      <family val="2"/>
      <scheme val="minor"/>
    </font>
    <font>
      <sz val="8"/>
      <color theme="1"/>
      <name val="Gotham Light"/>
      <family val="2"/>
    </font>
    <font>
      <sz val="8"/>
      <name val="Calibri"/>
      <family val="2"/>
      <scheme val="minor"/>
    </font>
    <font>
      <sz val="9"/>
      <color rgb="FFC30045"/>
      <name val="Arial"/>
      <family val="2"/>
    </font>
    <font>
      <b/>
      <sz val="10"/>
      <color rgb="FF3F3F3F"/>
      <name val="Calibri"/>
      <family val="2"/>
      <scheme val="minor"/>
    </font>
    <font>
      <b/>
      <sz val="9"/>
      <color rgb="FF404040"/>
      <name val="Arial"/>
      <family val="2"/>
    </font>
    <font>
      <sz val="12"/>
      <color theme="0"/>
      <name val="Rockwell Nova"/>
      <family val="1"/>
    </font>
    <font>
      <b/>
      <sz val="16"/>
      <color theme="0"/>
      <name val="Calibri Light"/>
      <family val="1"/>
      <scheme val="major"/>
    </font>
    <font>
      <sz val="9"/>
      <color rgb="FF1F497D"/>
      <name val="Arial"/>
      <family val="2"/>
    </font>
    <font>
      <b/>
      <sz val="16"/>
      <color rgb="FF4F2D7F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rgb="FFFF0000"/>
      <name val="Calibri"/>
      <family val="2"/>
    </font>
    <font>
      <sz val="10"/>
      <color theme="9"/>
      <name val="Calibri"/>
      <family val="2"/>
    </font>
    <font>
      <i/>
      <sz val="10"/>
      <color rgb="FF9900CC"/>
      <name val="Calibri"/>
      <family val="2"/>
    </font>
    <font>
      <u/>
      <sz val="11"/>
      <color theme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darkUp">
        <fgColor theme="0"/>
        <bgColor theme="3"/>
      </patternFill>
    </fill>
    <fill>
      <patternFill patternType="solid">
        <fgColor rgb="FFFFFFBD"/>
        <bgColor indexed="64"/>
      </patternFill>
    </fill>
    <fill>
      <patternFill patternType="solid">
        <fgColor indexed="43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BBD7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499984740745262"/>
        <bgColor theme="0" tint="-0.34998626667073579"/>
      </patternFill>
    </fill>
    <fill>
      <patternFill patternType="solid">
        <fgColor rgb="FFE6DAEF"/>
        <bgColor indexed="64"/>
      </patternFill>
    </fill>
    <fill>
      <patternFill patternType="solid">
        <fgColor theme="4" tint="0.79998168889431442"/>
        <bgColor theme="6" tint="0.79989013336588644"/>
      </patternFill>
    </fill>
    <fill>
      <patternFill patternType="solid">
        <fgColor theme="1" tint="0.499984740745262"/>
        <bgColor indexed="64"/>
      </patternFill>
    </fill>
  </fills>
  <borders count="2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hair">
        <color rgb="FF9268CA"/>
      </left>
      <right style="hair">
        <color rgb="FF9268CA"/>
      </right>
      <top style="hair">
        <color rgb="FF9268CA"/>
      </top>
      <bottom style="hair">
        <color rgb="FF9268CA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9900CC"/>
      </left>
      <right style="thin">
        <color rgb="FF9900CC"/>
      </right>
      <top style="thin">
        <color rgb="FF9900CC"/>
      </top>
      <bottom style="thin">
        <color rgb="FF9900CC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 style="thick">
        <color theme="2"/>
      </top>
      <bottom style="thick">
        <color theme="2"/>
      </bottom>
      <diagonal/>
    </border>
    <border>
      <left style="thin">
        <color rgb="FF9268CA"/>
      </left>
      <right style="thin">
        <color rgb="FF9268CA"/>
      </right>
      <top style="thin">
        <color rgb="FF9268CA"/>
      </top>
      <bottom style="thin">
        <color rgb="FF9268CA"/>
      </bottom>
      <diagonal/>
    </border>
    <border>
      <left/>
      <right/>
      <top/>
      <bottom style="medium">
        <color theme="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rgb="FFB1059D"/>
      </left>
      <right style="thin">
        <color rgb="FFB1059D"/>
      </right>
      <top style="thin">
        <color rgb="FFB1059D"/>
      </top>
      <bottom style="thin">
        <color rgb="FFB1059D"/>
      </bottom>
      <diagonal/>
    </border>
    <border>
      <left style="dotted">
        <color rgb="FFB2B2B2"/>
      </left>
      <right style="dotted">
        <color rgb="FFB2B2B2"/>
      </right>
      <top style="dotted">
        <color rgb="FFB2B2B2"/>
      </top>
      <bottom style="dotted">
        <color rgb="FFB2B2B2"/>
      </bottom>
      <diagonal/>
    </border>
    <border>
      <left/>
      <right/>
      <top style="medium">
        <color rgb="FF595959"/>
      </top>
      <bottom/>
      <diagonal/>
    </border>
    <border>
      <left/>
      <right/>
      <top style="thin">
        <color rgb="FF595959"/>
      </top>
      <bottom/>
      <diagonal/>
    </border>
    <border>
      <left/>
      <right/>
      <top style="thin">
        <color rgb="FF595959"/>
      </top>
      <bottom style="thin">
        <color rgb="FF595959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361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 applyNumberFormat="0" applyProtection="0"/>
    <xf numFmtId="0" fontId="12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" fillId="0" borderId="0"/>
    <xf numFmtId="165" fontId="26" fillId="0" borderId="0" applyFont="0" applyFill="0" applyBorder="0" applyAlignment="0"/>
    <xf numFmtId="0" fontId="27" fillId="4" borderId="5" applyNumberFormat="0" applyAlignment="0" applyProtection="0"/>
    <xf numFmtId="0" fontId="29" fillId="0" borderId="0"/>
    <xf numFmtId="0" fontId="30" fillId="16" borderId="0" applyProtection="0">
      <alignment vertical="center"/>
    </xf>
    <xf numFmtId="0" fontId="31" fillId="15" borderId="0">
      <alignment vertical="center"/>
    </xf>
    <xf numFmtId="166" fontId="32" fillId="17" borderId="8">
      <alignment vertical="center"/>
    </xf>
    <xf numFmtId="166" fontId="32" fillId="18" borderId="8">
      <alignment vertical="center"/>
    </xf>
    <xf numFmtId="167" fontId="32" fillId="18" borderId="8">
      <alignment vertical="center"/>
    </xf>
    <xf numFmtId="166" fontId="32" fillId="19" borderId="8">
      <alignment vertical="center"/>
    </xf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4" fillId="20" borderId="0" applyNumberFormat="0" applyFont="0" applyAlignment="0" applyProtection="0"/>
    <xf numFmtId="0" fontId="27" fillId="21" borderId="9" applyNumberFormat="0" applyFont="0" applyAlignment="0" applyProtection="0"/>
    <xf numFmtId="0" fontId="35" fillId="0" borderId="0" applyNumberFormat="0" applyFill="0" applyAlignment="0"/>
    <xf numFmtId="168" fontId="27" fillId="22" borderId="9" applyNumberFormat="0" applyFont="0" applyAlignment="0" applyProtection="0"/>
    <xf numFmtId="0" fontId="36" fillId="6" borderId="9" applyNumberFormat="0" applyFont="0" applyAlignment="0" applyProtection="0"/>
    <xf numFmtId="0" fontId="27" fillId="23" borderId="9" applyNumberFormat="0" applyFont="0" applyAlignment="0" applyProtection="0"/>
    <xf numFmtId="166" fontId="32" fillId="0" borderId="10">
      <alignment vertical="center"/>
    </xf>
    <xf numFmtId="166" fontId="37" fillId="0" borderId="7">
      <alignment vertical="center"/>
    </xf>
    <xf numFmtId="166" fontId="37" fillId="0" borderId="7">
      <alignment vertical="center"/>
    </xf>
    <xf numFmtId="0" fontId="38" fillId="0" borderId="0" applyNumberFormat="0" applyProtection="0"/>
    <xf numFmtId="169" fontId="36" fillId="24" borderId="11" applyNumberFormat="0" applyAlignment="0"/>
    <xf numFmtId="0" fontId="38" fillId="0" borderId="0" applyNumberFormat="0" applyProtection="0"/>
    <xf numFmtId="0" fontId="38" fillId="0" borderId="0" applyNumberFormat="0" applyProtection="0"/>
    <xf numFmtId="0" fontId="18" fillId="3" borderId="1" applyNumberFormat="0" applyAlignment="0" applyProtection="0"/>
    <xf numFmtId="169" fontId="36" fillId="24" borderId="11" applyNumberFormat="0" applyAlignment="0"/>
    <xf numFmtId="0" fontId="38" fillId="0" borderId="0" applyNumberFormat="0" applyProtection="0"/>
    <xf numFmtId="0" fontId="38" fillId="0" borderId="0" applyNumberFormat="0" applyProtection="0"/>
    <xf numFmtId="0" fontId="38" fillId="0" borderId="0" applyNumberFormat="0" applyProtection="0"/>
    <xf numFmtId="0" fontId="39" fillId="0" borderId="12" applyNumberFormat="0" applyAlignment="0" applyProtection="0"/>
    <xf numFmtId="170" fontId="40" fillId="25" borderId="0" applyNumberFormat="0" applyFill="0" applyProtection="0">
      <alignment vertical="center"/>
    </xf>
    <xf numFmtId="171" fontId="41" fillId="0" borderId="0" applyNumberFormat="0" applyProtection="0"/>
    <xf numFmtId="0" fontId="42" fillId="24" borderId="13" applyNumberFormat="0" applyAlignment="0" applyProtection="0"/>
    <xf numFmtId="171" fontId="41" fillId="0" borderId="0" applyNumberFormat="0" applyProtection="0"/>
    <xf numFmtId="171" fontId="41" fillId="0" borderId="0" applyNumberFormat="0" applyProtection="0"/>
    <xf numFmtId="171" fontId="41" fillId="0" borderId="0" applyNumberFormat="0" applyProtection="0"/>
    <xf numFmtId="0" fontId="11" fillId="26" borderId="14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3" fillId="0" borderId="0" applyNumberFormat="0" applyProtection="0"/>
    <xf numFmtId="0" fontId="23" fillId="0" borderId="0" applyNumberFormat="0" applyProtection="0"/>
    <xf numFmtId="0" fontId="23" fillId="0" borderId="0" applyNumberFormat="0" applyProtection="0"/>
    <xf numFmtId="0" fontId="23" fillId="0" borderId="0" applyNumberForma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 applyNumberForma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3" fillId="0" borderId="0" applyNumberFormat="0" applyProtection="0"/>
    <xf numFmtId="0" fontId="23" fillId="0" borderId="0" applyNumberFormat="0" applyProtection="0"/>
    <xf numFmtId="0" fontId="23" fillId="0" borderId="0" applyNumberForma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 applyNumberForma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 applyNumberFormat="0" applyProtection="0"/>
    <xf numFmtId="0" fontId="23" fillId="0" borderId="0" applyNumberForma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44" fontId="23" fillId="0" borderId="0" applyNumberFormat="0" applyProtection="0"/>
    <xf numFmtId="172" fontId="43" fillId="27" borderId="15" applyNumberFormat="0" applyProtection="0"/>
    <xf numFmtId="0" fontId="23" fillId="0" borderId="0" applyFont="0" applyFill="0" applyBorder="0" applyProtection="0">
      <alignment vertical="top"/>
    </xf>
    <xf numFmtId="173" fontId="36" fillId="0" borderId="0" applyFont="0" applyFill="0" applyBorder="0" applyProtection="0">
      <alignment vertical="top"/>
    </xf>
    <xf numFmtId="173" fontId="1" fillId="0" borderId="0" applyFont="0" applyFill="0" applyBorder="0" applyProtection="0">
      <alignment vertical="top"/>
    </xf>
    <xf numFmtId="0" fontId="23" fillId="0" borderId="0" applyFont="0" applyFill="0" applyBorder="0" applyProtection="0">
      <alignment vertical="top"/>
    </xf>
    <xf numFmtId="0" fontId="23" fillId="0" borderId="0" applyFont="0" applyFill="0" applyBorder="0" applyProtection="0">
      <alignment vertical="top"/>
    </xf>
    <xf numFmtId="0" fontId="23" fillId="0" borderId="0" applyFont="0" applyFill="0" applyBorder="0" applyProtection="0">
      <alignment vertical="top"/>
    </xf>
    <xf numFmtId="174" fontId="36" fillId="0" borderId="0" applyFont="0" applyFill="0" applyBorder="0" applyProtection="0">
      <alignment vertical="top"/>
    </xf>
    <xf numFmtId="174" fontId="1" fillId="0" borderId="0" applyFont="0" applyFill="0" applyBorder="0" applyProtection="0">
      <alignment vertical="top"/>
    </xf>
    <xf numFmtId="0" fontId="23" fillId="0" borderId="0" applyFont="0" applyFill="0" applyBorder="0" applyProtection="0">
      <alignment vertical="top"/>
    </xf>
    <xf numFmtId="0" fontId="23" fillId="0" borderId="0" applyFont="0" applyFill="0" applyBorder="0" applyProtection="0">
      <alignment vertical="top"/>
    </xf>
    <xf numFmtId="170" fontId="44" fillId="0" borderId="6" applyNumberFormat="0" applyProtection="0">
      <alignment vertical="top" shrinkToFi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5" fillId="0" borderId="0" applyNumberFormat="0" applyProtection="0"/>
    <xf numFmtId="0" fontId="2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Protection="0"/>
    <xf numFmtId="0" fontId="45" fillId="0" borderId="0" applyNumberFormat="0" applyProtection="0"/>
    <xf numFmtId="0" fontId="23" fillId="0" borderId="0" applyFont="0" applyFill="0" applyBorder="0" applyProtection="0">
      <alignment vertical="top"/>
    </xf>
    <xf numFmtId="175" fontId="36" fillId="0" borderId="0" applyFont="0" applyFill="0" applyBorder="0" applyProtection="0">
      <alignment vertical="top"/>
    </xf>
    <xf numFmtId="175" fontId="1" fillId="0" borderId="0" applyFont="0" applyFill="0" applyBorder="0" applyProtection="0">
      <alignment vertical="top"/>
    </xf>
    <xf numFmtId="0" fontId="23" fillId="0" borderId="0" applyFont="0" applyFill="0" applyBorder="0" applyProtection="0">
      <alignment vertical="top"/>
    </xf>
    <xf numFmtId="0" fontId="23" fillId="0" borderId="0" applyFont="0" applyFill="0" applyBorder="0" applyProtection="0">
      <alignment vertical="top"/>
    </xf>
    <xf numFmtId="169" fontId="36" fillId="0" borderId="0" applyFont="0" applyFill="0" applyBorder="0" applyProtection="0">
      <alignment vertical="top"/>
    </xf>
    <xf numFmtId="0" fontId="47" fillId="24" borderId="11" applyNumberFormat="0" applyAlignment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9" fillId="0" borderId="0" applyNumberFormat="0" applyProtection="0"/>
    <xf numFmtId="0" fontId="50" fillId="28" borderId="0" applyNumberFormat="0" applyProtection="0">
      <alignment horizontal="left" vertical="center"/>
    </xf>
    <xf numFmtId="0" fontId="49" fillId="0" borderId="0" applyNumberFormat="0" applyProtection="0"/>
    <xf numFmtId="0" fontId="49" fillId="0" borderId="0" applyNumberFormat="0" applyProtection="0"/>
    <xf numFmtId="0" fontId="49" fillId="0" borderId="0" applyNumberForma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51" fillId="29" borderId="0" applyNumberFormat="0" applyProtection="0"/>
    <xf numFmtId="0" fontId="52" fillId="26" borderId="0" applyNumberFormat="0" applyProtection="0">
      <alignment horizontal="left" vertical="center"/>
    </xf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51" fillId="29" borderId="0" applyNumberFormat="0" applyProtection="0"/>
    <xf numFmtId="0" fontId="51" fillId="29" borderId="0" applyNumberFormat="0" applyProtection="0"/>
    <xf numFmtId="0" fontId="51" fillId="29" borderId="0" applyNumberFormat="0" applyProtection="0"/>
    <xf numFmtId="0" fontId="53" fillId="30" borderId="0" applyNumberFormat="0" applyProtection="0"/>
    <xf numFmtId="0" fontId="54" fillId="0" borderId="16" applyNumberFormat="0" applyFill="0" applyProtection="0">
      <alignment horizontal="left"/>
    </xf>
    <xf numFmtId="0" fontId="53" fillId="30" borderId="0" applyNumberFormat="0" applyProtection="0"/>
    <xf numFmtId="0" fontId="53" fillId="30" borderId="0" applyNumberFormat="0" applyProtection="0"/>
    <xf numFmtId="0" fontId="53" fillId="30" borderId="0" applyNumberFormat="0" applyProtection="0"/>
    <xf numFmtId="0" fontId="55" fillId="0" borderId="0" applyNumberFormat="0" applyProtection="0"/>
    <xf numFmtId="0" fontId="56" fillId="0" borderId="0" applyNumberFormat="0" applyFill="0" applyBorder="0" applyAlignment="0" applyProtection="0"/>
    <xf numFmtId="0" fontId="55" fillId="0" borderId="0" applyNumberFormat="0" applyProtection="0"/>
    <xf numFmtId="0" fontId="55" fillId="0" borderId="0" applyNumberFormat="0" applyProtection="0"/>
    <xf numFmtId="0" fontId="5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8" fillId="0" borderId="0" applyNumberFormat="0" applyFill="0" applyBorder="0" applyAlignment="0" applyProtection="0">
      <alignment vertical="top"/>
    </xf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9" fontId="36" fillId="13" borderId="17" applyNumberFormat="0" applyAlignment="0">
      <protection locked="0"/>
    </xf>
    <xf numFmtId="169" fontId="34" fillId="31" borderId="18" applyNumberFormat="0" applyAlignment="0">
      <alignment horizontal="center"/>
      <protection locked="0"/>
    </xf>
    <xf numFmtId="0" fontId="2" fillId="2" borderId="1" applyNumberFormat="0" applyAlignment="0" applyProtection="0"/>
    <xf numFmtId="0" fontId="43" fillId="27" borderId="5">
      <protection locked="0"/>
    </xf>
    <xf numFmtId="0" fontId="2" fillId="2" borderId="1" applyNumberFormat="0" applyAlignment="0" applyProtection="0"/>
    <xf numFmtId="0" fontId="43" fillId="27" borderId="5">
      <protection locked="0"/>
    </xf>
    <xf numFmtId="0" fontId="2" fillId="2" borderId="1" applyNumberFormat="0" applyAlignment="0" applyProtection="0"/>
    <xf numFmtId="0" fontId="43" fillId="27" borderId="5">
      <protection locked="0"/>
    </xf>
    <xf numFmtId="0" fontId="2" fillId="2" borderId="1" applyNumberFormat="0" applyAlignment="0" applyProtection="0"/>
    <xf numFmtId="0" fontId="43" fillId="27" borderId="5">
      <protection locked="0"/>
    </xf>
    <xf numFmtId="0" fontId="43" fillId="27" borderId="5">
      <protection locked="0"/>
    </xf>
    <xf numFmtId="0" fontId="43" fillId="27" borderId="5">
      <protection locked="0"/>
    </xf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27" fillId="27" borderId="5" applyNumberFormat="0" applyAlignment="0" applyProtection="0"/>
    <xf numFmtId="0" fontId="2" fillId="2" borderId="1" applyNumberFormat="0" applyAlignment="0" applyProtection="0"/>
    <xf numFmtId="0" fontId="43" fillId="27" borderId="5">
      <protection locked="0"/>
    </xf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43" fillId="27" borderId="5">
      <protection locked="0"/>
    </xf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43" fillId="27" borderId="5">
      <protection locked="0"/>
    </xf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43" fillId="27" borderId="5">
      <protection locked="0"/>
    </xf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2" fillId="2" borderId="1" applyNumberFormat="0" applyAlignment="0" applyProtection="0"/>
    <xf numFmtId="0" fontId="43" fillId="27" borderId="5">
      <protection locked="0"/>
    </xf>
    <xf numFmtId="0" fontId="59" fillId="0" borderId="0" applyNumberFormat="0" applyBorder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60" fillId="0" borderId="0" applyNumberFormat="0" applyProtection="0"/>
    <xf numFmtId="0" fontId="19" fillId="0" borderId="4" applyNumberFormat="0" applyFill="0" applyAlignment="0" applyProtection="0"/>
    <xf numFmtId="0" fontId="60" fillId="0" borderId="0" applyNumberFormat="0" applyProtection="0"/>
    <xf numFmtId="0" fontId="60" fillId="0" borderId="0" applyNumberFormat="0" applyProtection="0"/>
    <xf numFmtId="0" fontId="23" fillId="0" borderId="19" applyNumberForma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1" fillId="0" borderId="0"/>
    <xf numFmtId="170" fontId="1" fillId="0" borderId="0" applyFont="0" applyFill="0" applyBorder="0" applyProtection="0">
      <alignment vertical="top"/>
    </xf>
    <xf numFmtId="0" fontId="23" fillId="0" borderId="0" applyNumberFormat="0" applyProtection="0"/>
    <xf numFmtId="0" fontId="1" fillId="0" borderId="0" applyFont="0" applyFill="0" applyBorder="0" applyProtection="0">
      <alignment vertical="top"/>
    </xf>
    <xf numFmtId="0" fontId="1" fillId="0" borderId="0"/>
    <xf numFmtId="0" fontId="1" fillId="0" borderId="0"/>
    <xf numFmtId="0" fontId="1" fillId="0" borderId="0"/>
    <xf numFmtId="0" fontId="29" fillId="0" borderId="0"/>
    <xf numFmtId="0" fontId="1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9" fillId="0" borderId="0"/>
    <xf numFmtId="0" fontId="1" fillId="0" borderId="0"/>
    <xf numFmtId="0" fontId="23" fillId="0" borderId="0" applyNumberFormat="0" applyProtection="0"/>
    <xf numFmtId="0" fontId="26" fillId="0" borderId="0"/>
    <xf numFmtId="0" fontId="23" fillId="0" borderId="0" applyNumberFormat="0" applyProtection="0"/>
    <xf numFmtId="0" fontId="23" fillId="0" borderId="0" applyNumberForma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6" fillId="0" borderId="0" applyFont="0" applyFill="0" applyBorder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 applyNumberForma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 applyNumberForma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 applyFont="0" applyFill="0" applyBorder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 applyFill="0" applyBorder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170" fontId="1" fillId="0" borderId="0" applyFont="0" applyFill="0" applyBorder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41" fillId="12" borderId="20" applyNumberFormat="0" applyProtection="0"/>
    <xf numFmtId="0" fontId="41" fillId="12" borderId="20" applyNumberFormat="0" applyProtection="0"/>
    <xf numFmtId="0" fontId="41" fillId="12" borderId="20" applyNumberFormat="0" applyProtection="0"/>
    <xf numFmtId="0" fontId="41" fillId="12" borderId="20" applyNumberFormat="0" applyProtection="0"/>
    <xf numFmtId="176" fontId="63" fillId="0" borderId="0" applyFill="0" applyBorder="0">
      <alignment vertical="center"/>
    </xf>
    <xf numFmtId="0" fontId="4" fillId="3" borderId="2" applyNumberFormat="0" applyAlignment="0" applyProtection="0"/>
    <xf numFmtId="0" fontId="4" fillId="3" borderId="2" applyNumberFormat="0" applyAlignment="0" applyProtection="0"/>
    <xf numFmtId="0" fontId="64" fillId="0" borderId="0" applyNumberFormat="0" applyProtection="0"/>
    <xf numFmtId="0" fontId="65" fillId="3" borderId="2" applyNumberFormat="0" applyAlignment="0" applyProtection="0"/>
    <xf numFmtId="0" fontId="4" fillId="3" borderId="2" applyNumberFormat="0" applyAlignment="0" applyProtection="0"/>
    <xf numFmtId="0" fontId="64" fillId="0" borderId="0" applyNumberFormat="0" applyProtection="0"/>
    <xf numFmtId="0" fontId="65" fillId="3" borderId="2" applyNumberFormat="0" applyAlignment="0" applyProtection="0"/>
    <xf numFmtId="0" fontId="64" fillId="0" borderId="0" applyNumberFormat="0" applyProtection="0"/>
    <xf numFmtId="0" fontId="64" fillId="0" borderId="0" applyNumberFormat="0" applyProtection="0"/>
    <xf numFmtId="177" fontId="1" fillId="0" borderId="0" applyFont="0" applyFill="0" applyBorder="0" applyProtection="0">
      <alignment vertical="top"/>
    </xf>
    <xf numFmtId="0" fontId="23" fillId="0" borderId="0" applyNumberFormat="0" applyProtection="0"/>
    <xf numFmtId="0" fontId="23" fillId="0" borderId="0" applyNumberForma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6" fillId="0" borderId="0" applyFont="0" applyFill="0" applyBorder="0" applyAlignment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Protection="0"/>
    <xf numFmtId="9" fontId="12" fillId="0" borderId="0" applyFont="0" applyFill="0" applyBorder="0" applyAlignment="0" applyProtection="0"/>
    <xf numFmtId="178" fontId="36" fillId="0" borderId="0" applyFont="0" applyFill="0" applyBorder="0" applyProtection="0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6" fillId="0" borderId="0" applyFont="0" applyFill="0" applyBorder="0" applyAlignment="0"/>
    <xf numFmtId="165" fontId="26" fillId="0" borderId="0" applyFont="0" applyFill="0" applyBorder="0" applyAlignment="0"/>
    <xf numFmtId="9" fontId="6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36" fillId="0" borderId="0" applyFont="0" applyFill="0" applyBorder="0" applyProtection="0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7" fontId="1" fillId="0" borderId="0" applyFont="0" applyFill="0" applyBorder="0" applyProtection="0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6" fillId="32" borderId="21" applyNumberFormat="0" applyProtection="0"/>
    <xf numFmtId="0" fontId="38" fillId="0" borderId="22" applyNumberFormat="0" applyProtection="0"/>
    <xf numFmtId="0" fontId="67" fillId="33" borderId="0" applyNumberFormat="0" applyProtection="0">
      <alignment horizontal="left"/>
    </xf>
    <xf numFmtId="0" fontId="68" fillId="28" borderId="0" applyAlignment="0" applyProtection="0"/>
    <xf numFmtId="0" fontId="69" fillId="34" borderId="0" applyNumberFormat="0" applyProtection="0"/>
    <xf numFmtId="0" fontId="70" fillId="0" borderId="0" applyNumberFormat="0" applyProtection="0"/>
    <xf numFmtId="0" fontId="16" fillId="0" borderId="0" applyNumberFormat="0" applyFill="0" applyBorder="0" applyAlignment="0" applyProtection="0"/>
    <xf numFmtId="0" fontId="70" fillId="0" borderId="0" applyNumberFormat="0" applyProtection="0"/>
    <xf numFmtId="0" fontId="70" fillId="0" borderId="0" applyNumberFormat="0" applyProtection="0"/>
    <xf numFmtId="0" fontId="38" fillId="0" borderId="23" applyNumberFormat="0" applyProtection="0"/>
    <xf numFmtId="0" fontId="71" fillId="0" borderId="24" applyNumberFormat="0" applyFill="0" applyAlignment="0" applyProtection="0"/>
    <xf numFmtId="0" fontId="38" fillId="0" borderId="23" applyNumberFormat="0" applyProtection="0"/>
    <xf numFmtId="0" fontId="38" fillId="0" borderId="23" applyNumberFormat="0" applyProtection="0"/>
    <xf numFmtId="0" fontId="38" fillId="0" borderId="23" applyNumberFormat="0" applyProtection="0"/>
    <xf numFmtId="0" fontId="38" fillId="0" borderId="23" applyNumberFormat="0" applyProtection="0"/>
    <xf numFmtId="169" fontId="34" fillId="35" borderId="25" applyNumberFormat="0" applyAlignment="0" applyProtection="0"/>
    <xf numFmtId="0" fontId="72" fillId="0" borderId="0" applyNumberFormat="0" applyProtection="0"/>
    <xf numFmtId="0" fontId="20" fillId="0" borderId="0" applyNumberFormat="0" applyFill="0" applyBorder="0" applyAlignment="0" applyProtection="0"/>
    <xf numFmtId="0" fontId="72" fillId="0" borderId="0" applyNumberFormat="0" applyProtection="0"/>
    <xf numFmtId="0" fontId="72" fillId="0" borderId="0" applyNumberFormat="0" applyProtection="0"/>
    <xf numFmtId="0" fontId="72" fillId="0" borderId="0" applyNumberFormat="0" applyProtection="0"/>
    <xf numFmtId="0" fontId="73" fillId="0" borderId="0">
      <alignment vertical="center"/>
    </xf>
    <xf numFmtId="0" fontId="74" fillId="0" borderId="0">
      <alignment vertical="center"/>
    </xf>
    <xf numFmtId="179" fontId="12" fillId="0" borderId="0" applyFont="0" applyFill="0" applyBorder="0" applyProtection="0">
      <alignment vertical="top"/>
    </xf>
    <xf numFmtId="179" fontId="36" fillId="0" borderId="0" applyFont="0" applyFill="0" applyBorder="0" applyProtection="0">
      <alignment vertical="top"/>
    </xf>
    <xf numFmtId="179" fontId="1" fillId="0" borderId="0" applyFont="0" applyFill="0" applyBorder="0" applyProtection="0">
      <alignment vertical="top"/>
    </xf>
    <xf numFmtId="179" fontId="12" fillId="0" borderId="0" applyFont="0" applyFill="0" applyBorder="0" applyProtection="0">
      <alignment vertical="top"/>
    </xf>
    <xf numFmtId="179" fontId="12" fillId="0" borderId="0" applyFont="0" applyFill="0" applyBorder="0" applyProtection="0">
      <alignment vertical="top"/>
    </xf>
    <xf numFmtId="0" fontId="2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5" fillId="0" borderId="0" applyNumberFormat="0" applyFill="0" applyBorder="0" applyAlignment="0" applyProtection="0"/>
  </cellStyleXfs>
  <cellXfs count="78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0" fontId="7" fillId="2" borderId="1" xfId="2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6" fillId="0" borderId="0" xfId="1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9" fontId="7" fillId="2" borderId="1" xfId="2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2" fontId="6" fillId="0" borderId="0" xfId="0" applyNumberFormat="1" applyFont="1" applyAlignment="1">
      <alignment horizontal="center" vertical="center"/>
    </xf>
    <xf numFmtId="43" fontId="6" fillId="0" borderId="0" xfId="4" applyFont="1" applyAlignment="1">
      <alignment horizontal="center" vertical="center"/>
    </xf>
    <xf numFmtId="14" fontId="6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10" fontId="6" fillId="0" borderId="0" xfId="1" applyNumberFormat="1" applyFont="1" applyAlignment="1">
      <alignment horizontal="right" vertical="center"/>
    </xf>
    <xf numFmtId="10" fontId="7" fillId="2" borderId="1" xfId="2" applyNumberFormat="1" applyFont="1" applyAlignment="1">
      <alignment horizontal="right" vertical="center"/>
    </xf>
    <xf numFmtId="9" fontId="7" fillId="2" borderId="1" xfId="2" applyNumberFormat="1" applyFont="1" applyAlignment="1">
      <alignment horizontal="right" vertical="center"/>
    </xf>
    <xf numFmtId="2" fontId="13" fillId="0" borderId="0" xfId="0" applyNumberFormat="1" applyFont="1" applyAlignment="1">
      <alignment horizontal="right" vertical="center"/>
    </xf>
    <xf numFmtId="43" fontId="13" fillId="0" borderId="0" xfId="4" applyFont="1" applyAlignment="1">
      <alignment horizontal="center" vertical="center"/>
    </xf>
    <xf numFmtId="43" fontId="6" fillId="0" borderId="0" xfId="4" applyFont="1" applyAlignment="1">
      <alignment vertical="center"/>
    </xf>
    <xf numFmtId="0" fontId="5" fillId="0" borderId="0" xfId="0" applyFont="1" applyAlignment="1">
      <alignment horizontal="left" vertical="center"/>
    </xf>
    <xf numFmtId="10" fontId="14" fillId="0" borderId="0" xfId="0" applyNumberFormat="1" applyFont="1" applyAlignment="1">
      <alignment horizontal="right" vertical="center"/>
    </xf>
    <xf numFmtId="0" fontId="6" fillId="5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9" fillId="7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  <xf numFmtId="0" fontId="6" fillId="8" borderId="0" xfId="0" applyFont="1" applyFill="1" applyAlignment="1">
      <alignment horizontal="center" vertical="center"/>
    </xf>
    <xf numFmtId="0" fontId="10" fillId="8" borderId="0" xfId="0" applyFont="1" applyFill="1" applyAlignment="1">
      <alignment vertical="center"/>
    </xf>
    <xf numFmtId="10" fontId="6" fillId="8" borderId="0" xfId="1" applyNumberFormat="1" applyFont="1" applyFill="1" applyAlignment="1">
      <alignment horizontal="center" vertical="center"/>
    </xf>
    <xf numFmtId="2" fontId="13" fillId="8" borderId="0" xfId="0" applyNumberFormat="1" applyFont="1" applyFill="1" applyAlignment="1">
      <alignment horizontal="center" vertical="center"/>
    </xf>
    <xf numFmtId="0" fontId="6" fillId="8" borderId="0" xfId="0" applyFont="1" applyFill="1" applyAlignment="1">
      <alignment vertical="center" wrapText="1"/>
    </xf>
    <xf numFmtId="0" fontId="13" fillId="8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7" borderId="0" xfId="0" applyFont="1" applyFill="1" applyAlignment="1">
      <alignment vertical="center"/>
    </xf>
    <xf numFmtId="0" fontId="5" fillId="8" borderId="0" xfId="0" applyFont="1" applyFill="1" applyAlignment="1">
      <alignment vertical="center"/>
    </xf>
    <xf numFmtId="10" fontId="7" fillId="2" borderId="1" xfId="1" applyNumberFormat="1" applyFont="1" applyFill="1" applyBorder="1" applyAlignment="1">
      <alignment horizontal="right" vertical="center"/>
    </xf>
    <xf numFmtId="43" fontId="14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vertical="center"/>
    </xf>
    <xf numFmtId="43" fontId="6" fillId="0" borderId="0" xfId="4" applyFont="1" applyFill="1" applyAlignment="1">
      <alignment horizontal="center" vertical="center"/>
    </xf>
    <xf numFmtId="10" fontId="6" fillId="0" borderId="0" xfId="0" applyNumberFormat="1" applyFont="1" applyAlignment="1">
      <alignment horizontal="right" vertical="center"/>
    </xf>
    <xf numFmtId="43" fontId="8" fillId="3" borderId="2" xfId="4" applyFont="1" applyFill="1" applyBorder="1" applyAlignment="1">
      <alignment horizontal="center" vertical="center"/>
    </xf>
    <xf numFmtId="0" fontId="6" fillId="0" borderId="0" xfId="13" applyFont="1" applyAlignment="1">
      <alignment vertical="center"/>
    </xf>
    <xf numFmtId="0" fontId="24" fillId="0" borderId="0" xfId="6" applyFont="1" applyAlignment="1">
      <alignment vertical="center"/>
    </xf>
    <xf numFmtId="0" fontId="9" fillId="14" borderId="0" xfId="13" applyFont="1" applyFill="1" applyAlignment="1">
      <alignment vertical="center"/>
    </xf>
    <xf numFmtId="0" fontId="28" fillId="6" borderId="0" xfId="6" applyFont="1" applyFill="1" applyAlignment="1">
      <alignment vertical="center"/>
    </xf>
    <xf numFmtId="0" fontId="5" fillId="0" borderId="0" xfId="6" applyFont="1" applyAlignment="1">
      <alignment vertical="center"/>
    </xf>
    <xf numFmtId="0" fontId="28" fillId="0" borderId="0" xfId="6" applyFont="1" applyAlignment="1">
      <alignment vertical="center"/>
    </xf>
    <xf numFmtId="14" fontId="24" fillId="0" borderId="0" xfId="6" applyNumberFormat="1" applyFont="1" applyAlignment="1">
      <alignment horizontal="left" vertical="center"/>
    </xf>
    <xf numFmtId="43" fontId="6" fillId="15" borderId="0" xfId="4" applyFont="1" applyFill="1" applyAlignment="1">
      <alignment horizontal="center" vertical="center"/>
    </xf>
    <xf numFmtId="0" fontId="24" fillId="0" borderId="0" xfId="6" applyFont="1" applyAlignment="1">
      <alignment horizontal="center" vertical="center"/>
    </xf>
    <xf numFmtId="10" fontId="6" fillId="5" borderId="0" xfId="1" applyNumberFormat="1" applyFont="1" applyFill="1" applyAlignment="1">
      <alignment horizontal="right" vertical="center"/>
    </xf>
    <xf numFmtId="10" fontId="6" fillId="0" borderId="0" xfId="1" applyNumberFormat="1" applyFont="1" applyAlignment="1">
      <alignment vertical="center"/>
    </xf>
    <xf numFmtId="0" fontId="13" fillId="15" borderId="0" xfId="0" applyFont="1" applyFill="1" applyAlignment="1">
      <alignment horizontal="center" vertical="center"/>
    </xf>
    <xf numFmtId="0" fontId="14" fillId="15" borderId="0" xfId="0" applyFont="1" applyFill="1" applyAlignment="1">
      <alignment horizontal="center" vertical="center"/>
    </xf>
    <xf numFmtId="43" fontId="14" fillId="15" borderId="0" xfId="0" applyNumberFormat="1" applyFont="1" applyFill="1" applyAlignment="1">
      <alignment horizontal="center" vertical="center"/>
    </xf>
    <xf numFmtId="0" fontId="6" fillId="15" borderId="0" xfId="0" applyFont="1" applyFill="1" applyAlignment="1">
      <alignment horizontal="center" vertical="center"/>
    </xf>
    <xf numFmtId="10" fontId="6" fillId="15" borderId="0" xfId="1" applyNumberFormat="1" applyFont="1" applyFill="1" applyAlignment="1">
      <alignment horizontal="center" vertical="center"/>
    </xf>
    <xf numFmtId="10" fontId="7" fillId="15" borderId="0" xfId="1" applyNumberFormat="1" applyFont="1" applyFill="1" applyAlignment="1">
      <alignment horizontal="center" vertical="center"/>
    </xf>
    <xf numFmtId="0" fontId="7" fillId="15" borderId="0" xfId="0" applyFont="1" applyFill="1" applyAlignment="1">
      <alignment horizontal="center" vertical="center"/>
    </xf>
    <xf numFmtId="43" fontId="7" fillId="15" borderId="0" xfId="4" applyFont="1" applyFill="1" applyAlignment="1">
      <alignment horizontal="center" vertical="center"/>
    </xf>
    <xf numFmtId="10" fontId="7" fillId="15" borderId="0" xfId="0" applyNumberFormat="1" applyFont="1" applyFill="1" applyAlignment="1">
      <alignment horizontal="center" vertical="center"/>
    </xf>
    <xf numFmtId="43" fontId="7" fillId="36" borderId="0" xfId="4" applyFont="1" applyFill="1" applyAlignment="1">
      <alignment horizontal="center" vertical="center"/>
    </xf>
    <xf numFmtId="0" fontId="15" fillId="15" borderId="0" xfId="0" applyFont="1" applyFill="1" applyAlignment="1">
      <alignment horizontal="center" vertical="center"/>
    </xf>
    <xf numFmtId="10" fontId="7" fillId="15" borderId="1" xfId="1" applyNumberFormat="1" applyFont="1" applyFill="1" applyBorder="1" applyAlignment="1">
      <alignment horizontal="center" vertical="center"/>
    </xf>
    <xf numFmtId="180" fontId="7" fillId="15" borderId="1" xfId="4" applyNumberFormat="1" applyFont="1" applyFill="1" applyBorder="1" applyAlignment="1">
      <alignment horizontal="center" vertical="center"/>
    </xf>
    <xf numFmtId="10" fontId="7" fillId="15" borderId="1" xfId="2" applyNumberFormat="1" applyFont="1" applyFill="1" applyAlignment="1">
      <alignment horizontal="center" vertical="center"/>
    </xf>
    <xf numFmtId="0" fontId="9" fillId="15" borderId="0" xfId="0" applyFont="1" applyFill="1" applyAlignment="1">
      <alignment horizontal="center" vertical="center"/>
    </xf>
    <xf numFmtId="164" fontId="7" fillId="15" borderId="0" xfId="2" applyNumberFormat="1" applyFont="1" applyFill="1" applyBorder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10" fontId="7" fillId="2" borderId="1" xfId="1" applyNumberFormat="1" applyFont="1" applyFill="1" applyBorder="1" applyAlignment="1">
      <alignment horizontal="center" vertical="center"/>
    </xf>
    <xf numFmtId="180" fontId="7" fillId="2" borderId="1" xfId="4" applyNumberFormat="1" applyFont="1" applyFill="1" applyBorder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10" fontId="6" fillId="0" borderId="0" xfId="1" applyNumberFormat="1" applyFont="1" applyFill="1" applyAlignment="1">
      <alignment horizontal="center" vertical="center"/>
    </xf>
    <xf numFmtId="10" fontId="14" fillId="0" borderId="0" xfId="0" applyNumberFormat="1" applyFont="1" applyAlignment="1">
      <alignment horizontal="center" vertical="center"/>
    </xf>
    <xf numFmtId="164" fontId="14" fillId="0" borderId="0" xfId="2" applyNumberFormat="1" applyFont="1" applyFill="1" applyBorder="1" applyAlignment="1">
      <alignment horizontal="center" vertical="center"/>
    </xf>
  </cellXfs>
  <cellStyles count="1361">
    <cellStyle name="A2.Heading1" xfId="14" xr:uid="{00000000-0005-0000-0000-000000000000}"/>
    <cellStyle name="A2.Heading2" xfId="15" xr:uid="{00000000-0005-0000-0000-000001000000}"/>
    <cellStyle name="B1.general" xfId="16" xr:uid="{00000000-0005-0000-0000-000002000000}"/>
    <cellStyle name="B2.general" xfId="17" xr:uid="{00000000-0005-0000-0000-000003000000}"/>
    <cellStyle name="B2.percentage" xfId="18" xr:uid="{00000000-0005-0000-0000-000004000000}"/>
    <cellStyle name="B4.general" xfId="19" xr:uid="{00000000-0005-0000-0000-000005000000}"/>
    <cellStyle name="Bad 2" xfId="20" xr:uid="{00000000-0005-0000-0000-000006000000}"/>
    <cellStyle name="Bad 3" xfId="21" xr:uid="{00000000-0005-0000-0000-000007000000}"/>
    <cellStyle name="Bad 4" xfId="22" xr:uid="{00000000-0005-0000-0000-000008000000}"/>
    <cellStyle name="Bad 5" xfId="23" xr:uid="{00000000-0005-0000-0000-000009000000}"/>
    <cellStyle name="Blank" xfId="24" xr:uid="{00000000-0005-0000-0000-00000A000000}"/>
    <cellStyle name="BM Fixed Input" xfId="25" xr:uid="{00000000-0005-0000-0000-00000B000000}"/>
    <cellStyle name="BM Heading 3" xfId="26" xr:uid="{00000000-0005-0000-0000-00000C000000}"/>
    <cellStyle name="BM Input" xfId="27" xr:uid="{00000000-0005-0000-0000-00000D000000}"/>
    <cellStyle name="BM Modellers Input" xfId="28" xr:uid="{00000000-0005-0000-0000-00000E000000}"/>
    <cellStyle name="BM Scenario Input" xfId="29" xr:uid="{00000000-0005-0000-0000-00000F000000}"/>
    <cellStyle name="C1.general" xfId="30" xr:uid="{00000000-0005-0000-0000-000010000000}"/>
    <cellStyle name="C2.total" xfId="31" xr:uid="{00000000-0005-0000-0000-000011000000}"/>
    <cellStyle name="C2.total 2" xfId="32" xr:uid="{00000000-0005-0000-0000-000012000000}"/>
    <cellStyle name="Calculation 2" xfId="33" xr:uid="{00000000-0005-0000-0000-000013000000}"/>
    <cellStyle name="Calculation 2 2" xfId="34" xr:uid="{00000000-0005-0000-0000-000014000000}"/>
    <cellStyle name="Calculation 2 2 2" xfId="35" xr:uid="{00000000-0005-0000-0000-000015000000}"/>
    <cellStyle name="Calculation 2 3" xfId="36" xr:uid="{00000000-0005-0000-0000-000016000000}"/>
    <cellStyle name="Calculation 3" xfId="37" xr:uid="{00000000-0005-0000-0000-000017000000}"/>
    <cellStyle name="Calculation 4" xfId="38" xr:uid="{00000000-0005-0000-0000-000018000000}"/>
    <cellStyle name="Calculation 5" xfId="39" xr:uid="{00000000-0005-0000-0000-000019000000}"/>
    <cellStyle name="Calculation 6" xfId="40" xr:uid="{00000000-0005-0000-0000-00001A000000}"/>
    <cellStyle name="Calculation 7" xfId="41" xr:uid="{00000000-0005-0000-0000-00001B000000}"/>
    <cellStyle name="Calculation Total" xfId="42" xr:uid="{00000000-0005-0000-0000-00001C000000}"/>
    <cellStyle name="Chapter Title" xfId="43" xr:uid="{00000000-0005-0000-0000-00001D000000}"/>
    <cellStyle name="Check Cell 2" xfId="44" xr:uid="{00000000-0005-0000-0000-00001E000000}"/>
    <cellStyle name="Check Cell 2 2" xfId="45" xr:uid="{00000000-0005-0000-0000-00001F000000}"/>
    <cellStyle name="Check Cell 2 3" xfId="46" xr:uid="{00000000-0005-0000-0000-000020000000}"/>
    <cellStyle name="Check Cell 3" xfId="47" xr:uid="{00000000-0005-0000-0000-000021000000}"/>
    <cellStyle name="Check Cell 4" xfId="48" xr:uid="{00000000-0005-0000-0000-000022000000}"/>
    <cellStyle name="Column Head" xfId="49" xr:uid="{00000000-0005-0000-0000-000023000000}"/>
    <cellStyle name="Comma" xfId="4" builtinId="3"/>
    <cellStyle name="Comma [0] 2" xfId="50" xr:uid="{00000000-0005-0000-0000-000025000000}"/>
    <cellStyle name="Comma [0] 2 2" xfId="51" xr:uid="{00000000-0005-0000-0000-000026000000}"/>
    <cellStyle name="Comma [0] 2 2 2" xfId="52" xr:uid="{00000000-0005-0000-0000-000027000000}"/>
    <cellStyle name="Comma [0] 2 2 2 2" xfId="53" xr:uid="{00000000-0005-0000-0000-000028000000}"/>
    <cellStyle name="Comma [0] 2 2 2 2 2" xfId="54" xr:uid="{00000000-0005-0000-0000-000029000000}"/>
    <cellStyle name="Comma [0] 2 2 2 3" xfId="55" xr:uid="{00000000-0005-0000-0000-00002A000000}"/>
    <cellStyle name="Comma [0] 2 2 2 3 2" xfId="56" xr:uid="{00000000-0005-0000-0000-00002B000000}"/>
    <cellStyle name="Comma [0] 2 2 2 4" xfId="57" xr:uid="{00000000-0005-0000-0000-00002C000000}"/>
    <cellStyle name="Comma [0] 2 2 3" xfId="58" xr:uid="{00000000-0005-0000-0000-00002D000000}"/>
    <cellStyle name="Comma [0] 2 2 3 2" xfId="59" xr:uid="{00000000-0005-0000-0000-00002E000000}"/>
    <cellStyle name="Comma [0] 2 2 4" xfId="60" xr:uid="{00000000-0005-0000-0000-00002F000000}"/>
    <cellStyle name="Comma [0] 2 2 4 2" xfId="61" xr:uid="{00000000-0005-0000-0000-000030000000}"/>
    <cellStyle name="Comma [0] 2 2 5" xfId="62" xr:uid="{00000000-0005-0000-0000-000031000000}"/>
    <cellStyle name="Comma [0] 2 3" xfId="63" xr:uid="{00000000-0005-0000-0000-000032000000}"/>
    <cellStyle name="Comma [0] 2 3 2" xfId="64" xr:uid="{00000000-0005-0000-0000-000033000000}"/>
    <cellStyle name="Comma [0] 2 3 2 2" xfId="65" xr:uid="{00000000-0005-0000-0000-000034000000}"/>
    <cellStyle name="Comma [0] 2 3 2 2 2" xfId="66" xr:uid="{00000000-0005-0000-0000-000035000000}"/>
    <cellStyle name="Comma [0] 2 3 2 3" xfId="67" xr:uid="{00000000-0005-0000-0000-000036000000}"/>
    <cellStyle name="Comma [0] 2 3 2 3 2" xfId="68" xr:uid="{00000000-0005-0000-0000-000037000000}"/>
    <cellStyle name="Comma [0] 2 3 2 4" xfId="69" xr:uid="{00000000-0005-0000-0000-000038000000}"/>
    <cellStyle name="Comma [0] 2 3 3" xfId="70" xr:uid="{00000000-0005-0000-0000-000039000000}"/>
    <cellStyle name="Comma [0] 2 3 3 2" xfId="71" xr:uid="{00000000-0005-0000-0000-00003A000000}"/>
    <cellStyle name="Comma [0] 2 3 4" xfId="72" xr:uid="{00000000-0005-0000-0000-00003B000000}"/>
    <cellStyle name="Comma [0] 2 3 4 2" xfId="73" xr:uid="{00000000-0005-0000-0000-00003C000000}"/>
    <cellStyle name="Comma [0] 2 3 5" xfId="74" xr:uid="{00000000-0005-0000-0000-00003D000000}"/>
    <cellStyle name="Comma [0] 2 4" xfId="75" xr:uid="{00000000-0005-0000-0000-00003E000000}"/>
    <cellStyle name="Comma [0] 2 4 2" xfId="76" xr:uid="{00000000-0005-0000-0000-00003F000000}"/>
    <cellStyle name="Comma [0] 2 4 2 2" xfId="77" xr:uid="{00000000-0005-0000-0000-000040000000}"/>
    <cellStyle name="Comma [0] 2 4 3" xfId="78" xr:uid="{00000000-0005-0000-0000-000041000000}"/>
    <cellStyle name="Comma [0] 2 4 3 2" xfId="79" xr:uid="{00000000-0005-0000-0000-000042000000}"/>
    <cellStyle name="Comma [0] 2 4 4" xfId="80" xr:uid="{00000000-0005-0000-0000-000043000000}"/>
    <cellStyle name="Comma [0] 2 5" xfId="81" xr:uid="{00000000-0005-0000-0000-000044000000}"/>
    <cellStyle name="Comma [0] 2 5 2" xfId="82" xr:uid="{00000000-0005-0000-0000-000045000000}"/>
    <cellStyle name="Comma [0] 2 6" xfId="83" xr:uid="{00000000-0005-0000-0000-000046000000}"/>
    <cellStyle name="Comma [0] 2 6 2" xfId="84" xr:uid="{00000000-0005-0000-0000-000047000000}"/>
    <cellStyle name="Comma [0] 2 7" xfId="85" xr:uid="{00000000-0005-0000-0000-000048000000}"/>
    <cellStyle name="Comma [0] 3" xfId="86" xr:uid="{00000000-0005-0000-0000-000049000000}"/>
    <cellStyle name="Comma [0] 3 2" xfId="87" xr:uid="{00000000-0005-0000-0000-00004A000000}"/>
    <cellStyle name="Comma [0] 3 2 2" xfId="88" xr:uid="{00000000-0005-0000-0000-00004B000000}"/>
    <cellStyle name="Comma [0] 3 2 2 2" xfId="89" xr:uid="{00000000-0005-0000-0000-00004C000000}"/>
    <cellStyle name="Comma [0] 3 2 2 2 2" xfId="90" xr:uid="{00000000-0005-0000-0000-00004D000000}"/>
    <cellStyle name="Comma [0] 3 2 2 3" xfId="91" xr:uid="{00000000-0005-0000-0000-00004E000000}"/>
    <cellStyle name="Comma [0] 3 2 2 3 2" xfId="92" xr:uid="{00000000-0005-0000-0000-00004F000000}"/>
    <cellStyle name="Comma [0] 3 2 2 4" xfId="93" xr:uid="{00000000-0005-0000-0000-000050000000}"/>
    <cellStyle name="Comma [0] 3 2 3" xfId="94" xr:uid="{00000000-0005-0000-0000-000051000000}"/>
    <cellStyle name="Comma [0] 3 2 3 2" xfId="95" xr:uid="{00000000-0005-0000-0000-000052000000}"/>
    <cellStyle name="Comma [0] 3 2 4" xfId="96" xr:uid="{00000000-0005-0000-0000-000053000000}"/>
    <cellStyle name="Comma [0] 3 2 4 2" xfId="97" xr:uid="{00000000-0005-0000-0000-000054000000}"/>
    <cellStyle name="Comma [0] 3 2 5" xfId="98" xr:uid="{00000000-0005-0000-0000-000055000000}"/>
    <cellStyle name="Comma [0] 3 3" xfId="99" xr:uid="{00000000-0005-0000-0000-000056000000}"/>
    <cellStyle name="Comma [0] 3 3 2" xfId="100" xr:uid="{00000000-0005-0000-0000-000057000000}"/>
    <cellStyle name="Comma [0] 3 3 2 2" xfId="101" xr:uid="{00000000-0005-0000-0000-000058000000}"/>
    <cellStyle name="Comma [0] 3 3 3" xfId="102" xr:uid="{00000000-0005-0000-0000-000059000000}"/>
    <cellStyle name="Comma [0] 3 3 3 2" xfId="103" xr:uid="{00000000-0005-0000-0000-00005A000000}"/>
    <cellStyle name="Comma [0] 3 3 4" xfId="104" xr:uid="{00000000-0005-0000-0000-00005B000000}"/>
    <cellStyle name="Comma [0] 3 4" xfId="105" xr:uid="{00000000-0005-0000-0000-00005C000000}"/>
    <cellStyle name="Comma [0] 3 4 2" xfId="106" xr:uid="{00000000-0005-0000-0000-00005D000000}"/>
    <cellStyle name="Comma [0] 3 5" xfId="107" xr:uid="{00000000-0005-0000-0000-00005E000000}"/>
    <cellStyle name="Comma [0] 3 5 2" xfId="108" xr:uid="{00000000-0005-0000-0000-00005F000000}"/>
    <cellStyle name="Comma [0] 3 6" xfId="109" xr:uid="{00000000-0005-0000-0000-000060000000}"/>
    <cellStyle name="Comma [0] 4" xfId="110" xr:uid="{00000000-0005-0000-0000-000061000000}"/>
    <cellStyle name="Comma [0] 4 2" xfId="111" xr:uid="{00000000-0005-0000-0000-000062000000}"/>
    <cellStyle name="Comma [0] 4 2 2" xfId="112" xr:uid="{00000000-0005-0000-0000-000063000000}"/>
    <cellStyle name="Comma [0] 4 2 2 2" xfId="113" xr:uid="{00000000-0005-0000-0000-000064000000}"/>
    <cellStyle name="Comma [0] 4 2 3" xfId="114" xr:uid="{00000000-0005-0000-0000-000065000000}"/>
    <cellStyle name="Comma [0] 4 2 3 2" xfId="115" xr:uid="{00000000-0005-0000-0000-000066000000}"/>
    <cellStyle name="Comma [0] 4 2 4" xfId="116" xr:uid="{00000000-0005-0000-0000-000067000000}"/>
    <cellStyle name="Comma [0] 4 3" xfId="117" xr:uid="{00000000-0005-0000-0000-000068000000}"/>
    <cellStyle name="Comma [0] 4 3 2" xfId="118" xr:uid="{00000000-0005-0000-0000-000069000000}"/>
    <cellStyle name="Comma [0] 4 4" xfId="119" xr:uid="{00000000-0005-0000-0000-00006A000000}"/>
    <cellStyle name="Comma [0] 4 4 2" xfId="120" xr:uid="{00000000-0005-0000-0000-00006B000000}"/>
    <cellStyle name="Comma [0] 4 5" xfId="121" xr:uid="{00000000-0005-0000-0000-00006C000000}"/>
    <cellStyle name="Comma [0] 5" xfId="122" xr:uid="{00000000-0005-0000-0000-00006D000000}"/>
    <cellStyle name="Comma [0] 5 2" xfId="123" xr:uid="{00000000-0005-0000-0000-00006E000000}"/>
    <cellStyle name="Comma [0] 5 2 2" xfId="124" xr:uid="{00000000-0005-0000-0000-00006F000000}"/>
    <cellStyle name="Comma [0] 5 3" xfId="125" xr:uid="{00000000-0005-0000-0000-000070000000}"/>
    <cellStyle name="Comma [0] 5 3 2" xfId="126" xr:uid="{00000000-0005-0000-0000-000071000000}"/>
    <cellStyle name="Comma [0] 5 4" xfId="127" xr:uid="{00000000-0005-0000-0000-000072000000}"/>
    <cellStyle name="Comma [0] 6" xfId="128" xr:uid="{00000000-0005-0000-0000-000073000000}"/>
    <cellStyle name="Comma [0] 6 2" xfId="129" xr:uid="{00000000-0005-0000-0000-000074000000}"/>
    <cellStyle name="Comma [0] 6 2 2" xfId="130" xr:uid="{00000000-0005-0000-0000-000075000000}"/>
    <cellStyle name="Comma [0] 6 3" xfId="131" xr:uid="{00000000-0005-0000-0000-000076000000}"/>
    <cellStyle name="Comma [0] 7" xfId="132" xr:uid="{00000000-0005-0000-0000-000077000000}"/>
    <cellStyle name="Comma [0] 7 2" xfId="133" xr:uid="{00000000-0005-0000-0000-000078000000}"/>
    <cellStyle name="Comma [0] 8" xfId="134" xr:uid="{00000000-0005-0000-0000-000079000000}"/>
    <cellStyle name="Comma [0] 8 2" xfId="135" xr:uid="{00000000-0005-0000-0000-00007A000000}"/>
    <cellStyle name="Comma 10" xfId="136" xr:uid="{00000000-0005-0000-0000-00007B000000}"/>
    <cellStyle name="Comma 10 2" xfId="137" xr:uid="{00000000-0005-0000-0000-00007C000000}"/>
    <cellStyle name="Comma 10 2 2" xfId="138" xr:uid="{00000000-0005-0000-0000-00007D000000}"/>
    <cellStyle name="Comma 10 2 2 2" xfId="139" xr:uid="{00000000-0005-0000-0000-00007E000000}"/>
    <cellStyle name="Comma 10 2 3" xfId="140" xr:uid="{00000000-0005-0000-0000-00007F000000}"/>
    <cellStyle name="Comma 10 2 3 2" xfId="141" xr:uid="{00000000-0005-0000-0000-000080000000}"/>
    <cellStyle name="Comma 10 2 4" xfId="142" xr:uid="{00000000-0005-0000-0000-000081000000}"/>
    <cellStyle name="Comma 10 3" xfId="143" xr:uid="{00000000-0005-0000-0000-000082000000}"/>
    <cellStyle name="Comma 10 3 2" xfId="144" xr:uid="{00000000-0005-0000-0000-000083000000}"/>
    <cellStyle name="Comma 10 4" xfId="145" xr:uid="{00000000-0005-0000-0000-000084000000}"/>
    <cellStyle name="Comma 10 4 2" xfId="146" xr:uid="{00000000-0005-0000-0000-000085000000}"/>
    <cellStyle name="Comma 10 5" xfId="147" xr:uid="{00000000-0005-0000-0000-000086000000}"/>
    <cellStyle name="Comma 10 6" xfId="148" xr:uid="{00000000-0005-0000-0000-000087000000}"/>
    <cellStyle name="Comma 10 6 2" xfId="149" xr:uid="{00000000-0005-0000-0000-000088000000}"/>
    <cellStyle name="Comma 10 6 2 2" xfId="150" xr:uid="{00000000-0005-0000-0000-000089000000}"/>
    <cellStyle name="Comma 10 6 2 2 2" xfId="151" xr:uid="{00000000-0005-0000-0000-00008A000000}"/>
    <cellStyle name="Comma 10 6 2 2 2 2" xfId="152" xr:uid="{00000000-0005-0000-0000-00008B000000}"/>
    <cellStyle name="Comma 10 6 2 2 2 2 2" xfId="153" xr:uid="{00000000-0005-0000-0000-00008C000000}"/>
    <cellStyle name="Comma 10 6 2 2 2 3" xfId="154" xr:uid="{00000000-0005-0000-0000-00008D000000}"/>
    <cellStyle name="Comma 10 6 2 2 2 3 2" xfId="155" xr:uid="{00000000-0005-0000-0000-00008E000000}"/>
    <cellStyle name="Comma 10 6 2 2 2 4" xfId="156" xr:uid="{00000000-0005-0000-0000-00008F000000}"/>
    <cellStyle name="Comma 10 6 2 2 3" xfId="157" xr:uid="{00000000-0005-0000-0000-000090000000}"/>
    <cellStyle name="Comma 10 6 2 2 3 2" xfId="158" xr:uid="{00000000-0005-0000-0000-000091000000}"/>
    <cellStyle name="Comma 10 6 2 2 4" xfId="159" xr:uid="{00000000-0005-0000-0000-000092000000}"/>
    <cellStyle name="Comma 10 6 2 2 4 2" xfId="160" xr:uid="{00000000-0005-0000-0000-000093000000}"/>
    <cellStyle name="Comma 10 6 2 2 5" xfId="161" xr:uid="{00000000-0005-0000-0000-000094000000}"/>
    <cellStyle name="Comma 10 6 2 3" xfId="162" xr:uid="{00000000-0005-0000-0000-000095000000}"/>
    <cellStyle name="Comma 10 6 2 3 2" xfId="163" xr:uid="{00000000-0005-0000-0000-000096000000}"/>
    <cellStyle name="Comma 10 6 2 3 2 2" xfId="164" xr:uid="{00000000-0005-0000-0000-000097000000}"/>
    <cellStyle name="Comma 10 6 2 3 2 2 2" xfId="165" xr:uid="{00000000-0005-0000-0000-000098000000}"/>
    <cellStyle name="Comma 10 6 2 3 2 3" xfId="166" xr:uid="{00000000-0005-0000-0000-000099000000}"/>
    <cellStyle name="Comma 10 6 2 3 2 3 2" xfId="167" xr:uid="{00000000-0005-0000-0000-00009A000000}"/>
    <cellStyle name="Comma 10 6 2 3 2 4" xfId="168" xr:uid="{00000000-0005-0000-0000-00009B000000}"/>
    <cellStyle name="Comma 10 6 2 3 3" xfId="169" xr:uid="{00000000-0005-0000-0000-00009C000000}"/>
    <cellStyle name="Comma 10 6 2 3 3 2" xfId="170" xr:uid="{00000000-0005-0000-0000-00009D000000}"/>
    <cellStyle name="Comma 10 6 2 3 4" xfId="171" xr:uid="{00000000-0005-0000-0000-00009E000000}"/>
    <cellStyle name="Comma 10 6 2 3 4 2" xfId="172" xr:uid="{00000000-0005-0000-0000-00009F000000}"/>
    <cellStyle name="Comma 10 6 2 3 5" xfId="173" xr:uid="{00000000-0005-0000-0000-0000A0000000}"/>
    <cellStyle name="Comma 10 6 2 4" xfId="174" xr:uid="{00000000-0005-0000-0000-0000A1000000}"/>
    <cellStyle name="Comma 10 6 2 4 2" xfId="175" xr:uid="{00000000-0005-0000-0000-0000A2000000}"/>
    <cellStyle name="Comma 10 6 2 4 2 2" xfId="176" xr:uid="{00000000-0005-0000-0000-0000A3000000}"/>
    <cellStyle name="Comma 10 6 2 4 3" xfId="177" xr:uid="{00000000-0005-0000-0000-0000A4000000}"/>
    <cellStyle name="Comma 10 6 2 4 3 2" xfId="178" xr:uid="{00000000-0005-0000-0000-0000A5000000}"/>
    <cellStyle name="Comma 10 6 2 4 4" xfId="179" xr:uid="{00000000-0005-0000-0000-0000A6000000}"/>
    <cellStyle name="Comma 10 6 2 5" xfId="180" xr:uid="{00000000-0005-0000-0000-0000A7000000}"/>
    <cellStyle name="Comma 10 6 2 5 2" xfId="181" xr:uid="{00000000-0005-0000-0000-0000A8000000}"/>
    <cellStyle name="Comma 10 6 2 6" xfId="182" xr:uid="{00000000-0005-0000-0000-0000A9000000}"/>
    <cellStyle name="Comma 10 6 2 6 2" xfId="183" xr:uid="{00000000-0005-0000-0000-0000AA000000}"/>
    <cellStyle name="Comma 10 6 2 7" xfId="184" xr:uid="{00000000-0005-0000-0000-0000AB000000}"/>
    <cellStyle name="Comma 10 6 3" xfId="185" xr:uid="{00000000-0005-0000-0000-0000AC000000}"/>
    <cellStyle name="Comma 10 6 3 2" xfId="186" xr:uid="{00000000-0005-0000-0000-0000AD000000}"/>
    <cellStyle name="Comma 10 6 3 2 2" xfId="187" xr:uid="{00000000-0005-0000-0000-0000AE000000}"/>
    <cellStyle name="Comma 10 6 3 2 2 2" xfId="188" xr:uid="{00000000-0005-0000-0000-0000AF000000}"/>
    <cellStyle name="Comma 10 6 3 2 3" xfId="189" xr:uid="{00000000-0005-0000-0000-0000B0000000}"/>
    <cellStyle name="Comma 10 6 3 2 3 2" xfId="190" xr:uid="{00000000-0005-0000-0000-0000B1000000}"/>
    <cellStyle name="Comma 10 6 3 2 4" xfId="191" xr:uid="{00000000-0005-0000-0000-0000B2000000}"/>
    <cellStyle name="Comma 10 6 3 3" xfId="192" xr:uid="{00000000-0005-0000-0000-0000B3000000}"/>
    <cellStyle name="Comma 10 6 3 3 2" xfId="193" xr:uid="{00000000-0005-0000-0000-0000B4000000}"/>
    <cellStyle name="Comma 10 6 3 4" xfId="194" xr:uid="{00000000-0005-0000-0000-0000B5000000}"/>
    <cellStyle name="Comma 10 6 3 4 2" xfId="195" xr:uid="{00000000-0005-0000-0000-0000B6000000}"/>
    <cellStyle name="Comma 10 6 3 5" xfId="196" xr:uid="{00000000-0005-0000-0000-0000B7000000}"/>
    <cellStyle name="Comma 10 6 4" xfId="197" xr:uid="{00000000-0005-0000-0000-0000B8000000}"/>
    <cellStyle name="Comma 10 6 4 2" xfId="198" xr:uid="{00000000-0005-0000-0000-0000B9000000}"/>
    <cellStyle name="Comma 10 6 4 2 2" xfId="199" xr:uid="{00000000-0005-0000-0000-0000BA000000}"/>
    <cellStyle name="Comma 10 6 4 2 2 2" xfId="200" xr:uid="{00000000-0005-0000-0000-0000BB000000}"/>
    <cellStyle name="Comma 10 6 4 2 3" xfId="201" xr:uid="{00000000-0005-0000-0000-0000BC000000}"/>
    <cellStyle name="Comma 10 6 4 2 3 2" xfId="202" xr:uid="{00000000-0005-0000-0000-0000BD000000}"/>
    <cellStyle name="Comma 10 6 4 2 4" xfId="203" xr:uid="{00000000-0005-0000-0000-0000BE000000}"/>
    <cellStyle name="Comma 10 6 4 3" xfId="204" xr:uid="{00000000-0005-0000-0000-0000BF000000}"/>
    <cellStyle name="Comma 10 6 4 3 2" xfId="205" xr:uid="{00000000-0005-0000-0000-0000C0000000}"/>
    <cellStyle name="Comma 10 6 4 4" xfId="206" xr:uid="{00000000-0005-0000-0000-0000C1000000}"/>
    <cellStyle name="Comma 10 6 4 4 2" xfId="207" xr:uid="{00000000-0005-0000-0000-0000C2000000}"/>
    <cellStyle name="Comma 10 6 4 5" xfId="208" xr:uid="{00000000-0005-0000-0000-0000C3000000}"/>
    <cellStyle name="Comma 10 6 5" xfId="209" xr:uid="{00000000-0005-0000-0000-0000C4000000}"/>
    <cellStyle name="Comma 10 6 5 2" xfId="210" xr:uid="{00000000-0005-0000-0000-0000C5000000}"/>
    <cellStyle name="Comma 10 6 5 2 2" xfId="211" xr:uid="{00000000-0005-0000-0000-0000C6000000}"/>
    <cellStyle name="Comma 10 6 5 3" xfId="212" xr:uid="{00000000-0005-0000-0000-0000C7000000}"/>
    <cellStyle name="Comma 10 6 5 3 2" xfId="213" xr:uid="{00000000-0005-0000-0000-0000C8000000}"/>
    <cellStyle name="Comma 10 6 5 4" xfId="214" xr:uid="{00000000-0005-0000-0000-0000C9000000}"/>
    <cellStyle name="Comma 10 6 6" xfId="215" xr:uid="{00000000-0005-0000-0000-0000CA000000}"/>
    <cellStyle name="Comma 10 6 6 2" xfId="216" xr:uid="{00000000-0005-0000-0000-0000CB000000}"/>
    <cellStyle name="Comma 10 6 7" xfId="217" xr:uid="{00000000-0005-0000-0000-0000CC000000}"/>
    <cellStyle name="Comma 10 6 7 2" xfId="218" xr:uid="{00000000-0005-0000-0000-0000CD000000}"/>
    <cellStyle name="Comma 10 6 8" xfId="219" xr:uid="{00000000-0005-0000-0000-0000CE000000}"/>
    <cellStyle name="Comma 11" xfId="220" xr:uid="{00000000-0005-0000-0000-0000CF000000}"/>
    <cellStyle name="Comma 11 2" xfId="221" xr:uid="{00000000-0005-0000-0000-0000D0000000}"/>
    <cellStyle name="Comma 11 2 2" xfId="222" xr:uid="{00000000-0005-0000-0000-0000D1000000}"/>
    <cellStyle name="Comma 11 2 2 2" xfId="223" xr:uid="{00000000-0005-0000-0000-0000D2000000}"/>
    <cellStyle name="Comma 11 2 3" xfId="224" xr:uid="{00000000-0005-0000-0000-0000D3000000}"/>
    <cellStyle name="Comma 11 2 3 2" xfId="225" xr:uid="{00000000-0005-0000-0000-0000D4000000}"/>
    <cellStyle name="Comma 11 2 4" xfId="226" xr:uid="{00000000-0005-0000-0000-0000D5000000}"/>
    <cellStyle name="Comma 11 3" xfId="227" xr:uid="{00000000-0005-0000-0000-0000D6000000}"/>
    <cellStyle name="Comma 11 3 2" xfId="228" xr:uid="{00000000-0005-0000-0000-0000D7000000}"/>
    <cellStyle name="Comma 11 4" xfId="229" xr:uid="{00000000-0005-0000-0000-0000D8000000}"/>
    <cellStyle name="Comma 11 4 2" xfId="230" xr:uid="{00000000-0005-0000-0000-0000D9000000}"/>
    <cellStyle name="Comma 11 5" xfId="231" xr:uid="{00000000-0005-0000-0000-0000DA000000}"/>
    <cellStyle name="Comma 12" xfId="232" xr:uid="{00000000-0005-0000-0000-0000DB000000}"/>
    <cellStyle name="Comma 12 2" xfId="233" xr:uid="{00000000-0005-0000-0000-0000DC000000}"/>
    <cellStyle name="Comma 12 2 2" xfId="234" xr:uid="{00000000-0005-0000-0000-0000DD000000}"/>
    <cellStyle name="Comma 12 2 2 2" xfId="235" xr:uid="{00000000-0005-0000-0000-0000DE000000}"/>
    <cellStyle name="Comma 12 2 3" xfId="236" xr:uid="{00000000-0005-0000-0000-0000DF000000}"/>
    <cellStyle name="Comma 12 2 3 2" xfId="237" xr:uid="{00000000-0005-0000-0000-0000E0000000}"/>
    <cellStyle name="Comma 12 2 4" xfId="238" xr:uid="{00000000-0005-0000-0000-0000E1000000}"/>
    <cellStyle name="Comma 12 3" xfId="239" xr:uid="{00000000-0005-0000-0000-0000E2000000}"/>
    <cellStyle name="Comma 12 3 2" xfId="240" xr:uid="{00000000-0005-0000-0000-0000E3000000}"/>
    <cellStyle name="Comma 12 4" xfId="241" xr:uid="{00000000-0005-0000-0000-0000E4000000}"/>
    <cellStyle name="Comma 12 4 2" xfId="242" xr:uid="{00000000-0005-0000-0000-0000E5000000}"/>
    <cellStyle name="Comma 12 5" xfId="243" xr:uid="{00000000-0005-0000-0000-0000E6000000}"/>
    <cellStyle name="Comma 13" xfId="244" xr:uid="{00000000-0005-0000-0000-0000E7000000}"/>
    <cellStyle name="Comma 13 2" xfId="245" xr:uid="{00000000-0005-0000-0000-0000E8000000}"/>
    <cellStyle name="Comma 13 2 2" xfId="246" xr:uid="{00000000-0005-0000-0000-0000E9000000}"/>
    <cellStyle name="Comma 13 2 2 2" xfId="247" xr:uid="{00000000-0005-0000-0000-0000EA000000}"/>
    <cellStyle name="Comma 13 2 3" xfId="248" xr:uid="{00000000-0005-0000-0000-0000EB000000}"/>
    <cellStyle name="Comma 13 2 3 2" xfId="249" xr:uid="{00000000-0005-0000-0000-0000EC000000}"/>
    <cellStyle name="Comma 13 2 4" xfId="250" xr:uid="{00000000-0005-0000-0000-0000ED000000}"/>
    <cellStyle name="Comma 13 3" xfId="251" xr:uid="{00000000-0005-0000-0000-0000EE000000}"/>
    <cellStyle name="Comma 13 3 2" xfId="252" xr:uid="{00000000-0005-0000-0000-0000EF000000}"/>
    <cellStyle name="Comma 13 4" xfId="253" xr:uid="{00000000-0005-0000-0000-0000F0000000}"/>
    <cellStyle name="Comma 13 4 2" xfId="254" xr:uid="{00000000-0005-0000-0000-0000F1000000}"/>
    <cellStyle name="Comma 13 5" xfId="255" xr:uid="{00000000-0005-0000-0000-0000F2000000}"/>
    <cellStyle name="Comma 14" xfId="256" xr:uid="{00000000-0005-0000-0000-0000F3000000}"/>
    <cellStyle name="Comma 14 2" xfId="257" xr:uid="{00000000-0005-0000-0000-0000F4000000}"/>
    <cellStyle name="Comma 15" xfId="258" xr:uid="{00000000-0005-0000-0000-0000F5000000}"/>
    <cellStyle name="Comma 16" xfId="259" xr:uid="{00000000-0005-0000-0000-0000F6000000}"/>
    <cellStyle name="Comma 17" xfId="260" xr:uid="{00000000-0005-0000-0000-0000F7000000}"/>
    <cellStyle name="Comma 18" xfId="261" xr:uid="{00000000-0005-0000-0000-0000F8000000}"/>
    <cellStyle name="Comma 18 2" xfId="262" xr:uid="{00000000-0005-0000-0000-0000F9000000}"/>
    <cellStyle name="Comma 18 2 2" xfId="263" xr:uid="{00000000-0005-0000-0000-0000FA000000}"/>
    <cellStyle name="Comma 18 2 2 2" xfId="264" xr:uid="{00000000-0005-0000-0000-0000FB000000}"/>
    <cellStyle name="Comma 18 2 2 2 2" xfId="265" xr:uid="{00000000-0005-0000-0000-0000FC000000}"/>
    <cellStyle name="Comma 18 2 2 2 2 2" xfId="266" xr:uid="{00000000-0005-0000-0000-0000FD000000}"/>
    <cellStyle name="Comma 18 2 2 2 3" xfId="267" xr:uid="{00000000-0005-0000-0000-0000FE000000}"/>
    <cellStyle name="Comma 18 2 2 2 3 2" xfId="268" xr:uid="{00000000-0005-0000-0000-0000FF000000}"/>
    <cellStyle name="Comma 18 2 2 2 4" xfId="269" xr:uid="{00000000-0005-0000-0000-000000010000}"/>
    <cellStyle name="Comma 18 2 2 3" xfId="270" xr:uid="{00000000-0005-0000-0000-000001010000}"/>
    <cellStyle name="Comma 18 2 2 3 2" xfId="271" xr:uid="{00000000-0005-0000-0000-000002010000}"/>
    <cellStyle name="Comma 18 2 2 4" xfId="272" xr:uid="{00000000-0005-0000-0000-000003010000}"/>
    <cellStyle name="Comma 18 2 2 4 2" xfId="273" xr:uid="{00000000-0005-0000-0000-000004010000}"/>
    <cellStyle name="Comma 18 2 2 5" xfId="274" xr:uid="{00000000-0005-0000-0000-000005010000}"/>
    <cellStyle name="Comma 18 2 3" xfId="275" xr:uid="{00000000-0005-0000-0000-000006010000}"/>
    <cellStyle name="Comma 18 2 3 2" xfId="276" xr:uid="{00000000-0005-0000-0000-000007010000}"/>
    <cellStyle name="Comma 18 2 3 2 2" xfId="277" xr:uid="{00000000-0005-0000-0000-000008010000}"/>
    <cellStyle name="Comma 18 2 3 2 2 2" xfId="278" xr:uid="{00000000-0005-0000-0000-000009010000}"/>
    <cellStyle name="Comma 18 2 3 2 3" xfId="279" xr:uid="{00000000-0005-0000-0000-00000A010000}"/>
    <cellStyle name="Comma 18 2 3 2 3 2" xfId="280" xr:uid="{00000000-0005-0000-0000-00000B010000}"/>
    <cellStyle name="Comma 18 2 3 2 4" xfId="281" xr:uid="{00000000-0005-0000-0000-00000C010000}"/>
    <cellStyle name="Comma 18 2 3 3" xfId="282" xr:uid="{00000000-0005-0000-0000-00000D010000}"/>
    <cellStyle name="Comma 18 2 3 3 2" xfId="283" xr:uid="{00000000-0005-0000-0000-00000E010000}"/>
    <cellStyle name="Comma 18 2 3 4" xfId="284" xr:uid="{00000000-0005-0000-0000-00000F010000}"/>
    <cellStyle name="Comma 18 2 3 4 2" xfId="285" xr:uid="{00000000-0005-0000-0000-000010010000}"/>
    <cellStyle name="Comma 18 2 3 5" xfId="286" xr:uid="{00000000-0005-0000-0000-000011010000}"/>
    <cellStyle name="Comma 18 2 4" xfId="287" xr:uid="{00000000-0005-0000-0000-000012010000}"/>
    <cellStyle name="Comma 18 2 4 2" xfId="288" xr:uid="{00000000-0005-0000-0000-000013010000}"/>
    <cellStyle name="Comma 18 2 4 2 2" xfId="289" xr:uid="{00000000-0005-0000-0000-000014010000}"/>
    <cellStyle name="Comma 18 2 4 3" xfId="290" xr:uid="{00000000-0005-0000-0000-000015010000}"/>
    <cellStyle name="Comma 18 2 4 3 2" xfId="291" xr:uid="{00000000-0005-0000-0000-000016010000}"/>
    <cellStyle name="Comma 18 2 4 4" xfId="292" xr:uid="{00000000-0005-0000-0000-000017010000}"/>
    <cellStyle name="Comma 18 2 5" xfId="293" xr:uid="{00000000-0005-0000-0000-000018010000}"/>
    <cellStyle name="Comma 18 2 5 2" xfId="294" xr:uid="{00000000-0005-0000-0000-000019010000}"/>
    <cellStyle name="Comma 18 2 6" xfId="295" xr:uid="{00000000-0005-0000-0000-00001A010000}"/>
    <cellStyle name="Comma 18 2 6 2" xfId="296" xr:uid="{00000000-0005-0000-0000-00001B010000}"/>
    <cellStyle name="Comma 18 2 7" xfId="297" xr:uid="{00000000-0005-0000-0000-00001C010000}"/>
    <cellStyle name="Comma 18 3" xfId="298" xr:uid="{00000000-0005-0000-0000-00001D010000}"/>
    <cellStyle name="Comma 18 3 2" xfId="299" xr:uid="{00000000-0005-0000-0000-00001E010000}"/>
    <cellStyle name="Comma 18 3 2 2" xfId="300" xr:uid="{00000000-0005-0000-0000-00001F010000}"/>
    <cellStyle name="Comma 18 3 2 2 2" xfId="301" xr:uid="{00000000-0005-0000-0000-000020010000}"/>
    <cellStyle name="Comma 18 3 2 3" xfId="302" xr:uid="{00000000-0005-0000-0000-000021010000}"/>
    <cellStyle name="Comma 18 3 2 3 2" xfId="303" xr:uid="{00000000-0005-0000-0000-000022010000}"/>
    <cellStyle name="Comma 18 3 2 4" xfId="304" xr:uid="{00000000-0005-0000-0000-000023010000}"/>
    <cellStyle name="Comma 18 3 3" xfId="305" xr:uid="{00000000-0005-0000-0000-000024010000}"/>
    <cellStyle name="Comma 18 3 3 2" xfId="306" xr:uid="{00000000-0005-0000-0000-000025010000}"/>
    <cellStyle name="Comma 18 3 4" xfId="307" xr:uid="{00000000-0005-0000-0000-000026010000}"/>
    <cellStyle name="Comma 18 3 4 2" xfId="308" xr:uid="{00000000-0005-0000-0000-000027010000}"/>
    <cellStyle name="Comma 18 3 5" xfId="309" xr:uid="{00000000-0005-0000-0000-000028010000}"/>
    <cellStyle name="Comma 18 4" xfId="310" xr:uid="{00000000-0005-0000-0000-000029010000}"/>
    <cellStyle name="Comma 18 4 2" xfId="311" xr:uid="{00000000-0005-0000-0000-00002A010000}"/>
    <cellStyle name="Comma 18 4 2 2" xfId="312" xr:uid="{00000000-0005-0000-0000-00002B010000}"/>
    <cellStyle name="Comma 18 4 2 2 2" xfId="313" xr:uid="{00000000-0005-0000-0000-00002C010000}"/>
    <cellStyle name="Comma 18 4 2 3" xfId="314" xr:uid="{00000000-0005-0000-0000-00002D010000}"/>
    <cellStyle name="Comma 18 4 2 3 2" xfId="315" xr:uid="{00000000-0005-0000-0000-00002E010000}"/>
    <cellStyle name="Comma 18 4 2 4" xfId="316" xr:uid="{00000000-0005-0000-0000-00002F010000}"/>
    <cellStyle name="Comma 18 4 3" xfId="317" xr:uid="{00000000-0005-0000-0000-000030010000}"/>
    <cellStyle name="Comma 18 4 3 2" xfId="318" xr:uid="{00000000-0005-0000-0000-000031010000}"/>
    <cellStyle name="Comma 18 4 4" xfId="319" xr:uid="{00000000-0005-0000-0000-000032010000}"/>
    <cellStyle name="Comma 18 4 4 2" xfId="320" xr:uid="{00000000-0005-0000-0000-000033010000}"/>
    <cellStyle name="Comma 18 4 5" xfId="321" xr:uid="{00000000-0005-0000-0000-000034010000}"/>
    <cellStyle name="Comma 18 5" xfId="322" xr:uid="{00000000-0005-0000-0000-000035010000}"/>
    <cellStyle name="Comma 18 5 2" xfId="323" xr:uid="{00000000-0005-0000-0000-000036010000}"/>
    <cellStyle name="Comma 18 5 2 2" xfId="324" xr:uid="{00000000-0005-0000-0000-000037010000}"/>
    <cellStyle name="Comma 18 5 3" xfId="325" xr:uid="{00000000-0005-0000-0000-000038010000}"/>
    <cellStyle name="Comma 18 5 3 2" xfId="326" xr:uid="{00000000-0005-0000-0000-000039010000}"/>
    <cellStyle name="Comma 18 5 4" xfId="327" xr:uid="{00000000-0005-0000-0000-00003A010000}"/>
    <cellStyle name="Comma 18 6" xfId="328" xr:uid="{00000000-0005-0000-0000-00003B010000}"/>
    <cellStyle name="Comma 18 6 2" xfId="329" xr:uid="{00000000-0005-0000-0000-00003C010000}"/>
    <cellStyle name="Comma 18 7" xfId="330" xr:uid="{00000000-0005-0000-0000-00003D010000}"/>
    <cellStyle name="Comma 18 7 2" xfId="331" xr:uid="{00000000-0005-0000-0000-00003E010000}"/>
    <cellStyle name="Comma 18 8" xfId="332" xr:uid="{00000000-0005-0000-0000-00003F010000}"/>
    <cellStyle name="Comma 19" xfId="333" xr:uid="{00000000-0005-0000-0000-000040010000}"/>
    <cellStyle name="Comma 2" xfId="334" xr:uid="{00000000-0005-0000-0000-000041010000}"/>
    <cellStyle name="Comma 2 2" xfId="335" xr:uid="{00000000-0005-0000-0000-000042010000}"/>
    <cellStyle name="Comma 2 2 2" xfId="336" xr:uid="{00000000-0005-0000-0000-000043010000}"/>
    <cellStyle name="Comma 2 2 2 2" xfId="337" xr:uid="{00000000-0005-0000-0000-000044010000}"/>
    <cellStyle name="Comma 2 2 2 2 2" xfId="338" xr:uid="{00000000-0005-0000-0000-000045010000}"/>
    <cellStyle name="Comma 2 2 2 2 2 2" xfId="339" xr:uid="{00000000-0005-0000-0000-000046010000}"/>
    <cellStyle name="Comma 2 2 2 2 3" xfId="340" xr:uid="{00000000-0005-0000-0000-000047010000}"/>
    <cellStyle name="Comma 2 2 2 2 3 2" xfId="341" xr:uid="{00000000-0005-0000-0000-000048010000}"/>
    <cellStyle name="Comma 2 2 2 2 4" xfId="342" xr:uid="{00000000-0005-0000-0000-000049010000}"/>
    <cellStyle name="Comma 2 2 2 3" xfId="343" xr:uid="{00000000-0005-0000-0000-00004A010000}"/>
    <cellStyle name="Comma 2 2 2 3 2" xfId="344" xr:uid="{00000000-0005-0000-0000-00004B010000}"/>
    <cellStyle name="Comma 2 2 2 4" xfId="345" xr:uid="{00000000-0005-0000-0000-00004C010000}"/>
    <cellStyle name="Comma 2 2 2 4 2" xfId="346" xr:uid="{00000000-0005-0000-0000-00004D010000}"/>
    <cellStyle name="Comma 2 2 2 5" xfId="347" xr:uid="{00000000-0005-0000-0000-00004E010000}"/>
    <cellStyle name="Comma 2 2 3" xfId="348" xr:uid="{00000000-0005-0000-0000-00004F010000}"/>
    <cellStyle name="Comma 2 2 3 2" xfId="349" xr:uid="{00000000-0005-0000-0000-000050010000}"/>
    <cellStyle name="Comma 2 2 3 2 2" xfId="350" xr:uid="{00000000-0005-0000-0000-000051010000}"/>
    <cellStyle name="Comma 2 2 3 2 2 2" xfId="351" xr:uid="{00000000-0005-0000-0000-000052010000}"/>
    <cellStyle name="Comma 2 2 3 2 3" xfId="352" xr:uid="{00000000-0005-0000-0000-000053010000}"/>
    <cellStyle name="Comma 2 2 3 2 3 2" xfId="353" xr:uid="{00000000-0005-0000-0000-000054010000}"/>
    <cellStyle name="Comma 2 2 3 2 4" xfId="354" xr:uid="{00000000-0005-0000-0000-000055010000}"/>
    <cellStyle name="Comma 2 2 3 3" xfId="355" xr:uid="{00000000-0005-0000-0000-000056010000}"/>
    <cellStyle name="Comma 2 2 3 3 2" xfId="356" xr:uid="{00000000-0005-0000-0000-000057010000}"/>
    <cellStyle name="Comma 2 2 3 4" xfId="357" xr:uid="{00000000-0005-0000-0000-000058010000}"/>
    <cellStyle name="Comma 2 2 3 4 2" xfId="358" xr:uid="{00000000-0005-0000-0000-000059010000}"/>
    <cellStyle name="Comma 2 2 3 5" xfId="359" xr:uid="{00000000-0005-0000-0000-00005A010000}"/>
    <cellStyle name="Comma 2 2 4" xfId="360" xr:uid="{00000000-0005-0000-0000-00005B010000}"/>
    <cellStyle name="Comma 2 2 4 2" xfId="361" xr:uid="{00000000-0005-0000-0000-00005C010000}"/>
    <cellStyle name="Comma 2 2 4 2 2" xfId="362" xr:uid="{00000000-0005-0000-0000-00005D010000}"/>
    <cellStyle name="Comma 2 2 4 3" xfId="363" xr:uid="{00000000-0005-0000-0000-00005E010000}"/>
    <cellStyle name="Comma 2 2 4 3 2" xfId="364" xr:uid="{00000000-0005-0000-0000-00005F010000}"/>
    <cellStyle name="Comma 2 2 4 4" xfId="365" xr:uid="{00000000-0005-0000-0000-000060010000}"/>
    <cellStyle name="Comma 2 2 5" xfId="366" xr:uid="{00000000-0005-0000-0000-000061010000}"/>
    <cellStyle name="Comma 2 2 5 2" xfId="367" xr:uid="{00000000-0005-0000-0000-000062010000}"/>
    <cellStyle name="Comma 2 2 6" xfId="368" xr:uid="{00000000-0005-0000-0000-000063010000}"/>
    <cellStyle name="Comma 2 2 6 2" xfId="369" xr:uid="{00000000-0005-0000-0000-000064010000}"/>
    <cellStyle name="Comma 2 2 7" xfId="370" xr:uid="{00000000-0005-0000-0000-000065010000}"/>
    <cellStyle name="Comma 2 3" xfId="371" xr:uid="{00000000-0005-0000-0000-000066010000}"/>
    <cellStyle name="Comma 2 3 2" xfId="372" xr:uid="{00000000-0005-0000-0000-000067010000}"/>
    <cellStyle name="Comma 2 3 2 2" xfId="373" xr:uid="{00000000-0005-0000-0000-000068010000}"/>
    <cellStyle name="Comma 2 3 2 2 2" xfId="374" xr:uid="{00000000-0005-0000-0000-000069010000}"/>
    <cellStyle name="Comma 2 3 2 2 2 2" xfId="375" xr:uid="{00000000-0005-0000-0000-00006A010000}"/>
    <cellStyle name="Comma 2 3 2 2 3" xfId="376" xr:uid="{00000000-0005-0000-0000-00006B010000}"/>
    <cellStyle name="Comma 2 3 2 2 3 2" xfId="377" xr:uid="{00000000-0005-0000-0000-00006C010000}"/>
    <cellStyle name="Comma 2 3 2 2 4" xfId="378" xr:uid="{00000000-0005-0000-0000-00006D010000}"/>
    <cellStyle name="Comma 2 3 2 3" xfId="379" xr:uid="{00000000-0005-0000-0000-00006E010000}"/>
    <cellStyle name="Comma 2 3 2 3 2" xfId="380" xr:uid="{00000000-0005-0000-0000-00006F010000}"/>
    <cellStyle name="Comma 2 3 2 4" xfId="381" xr:uid="{00000000-0005-0000-0000-000070010000}"/>
    <cellStyle name="Comma 2 3 2 4 2" xfId="382" xr:uid="{00000000-0005-0000-0000-000071010000}"/>
    <cellStyle name="Comma 2 3 2 5" xfId="383" xr:uid="{00000000-0005-0000-0000-000072010000}"/>
    <cellStyle name="Comma 2 3 3" xfId="384" xr:uid="{00000000-0005-0000-0000-000073010000}"/>
    <cellStyle name="Comma 2 3 3 2" xfId="385" xr:uid="{00000000-0005-0000-0000-000074010000}"/>
    <cellStyle name="Comma 2 3 3 2 2" xfId="386" xr:uid="{00000000-0005-0000-0000-000075010000}"/>
    <cellStyle name="Comma 2 3 3 3" xfId="387" xr:uid="{00000000-0005-0000-0000-000076010000}"/>
    <cellStyle name="Comma 2 3 3 3 2" xfId="388" xr:uid="{00000000-0005-0000-0000-000077010000}"/>
    <cellStyle name="Comma 2 3 3 4" xfId="389" xr:uid="{00000000-0005-0000-0000-000078010000}"/>
    <cellStyle name="Comma 2 3 4" xfId="390" xr:uid="{00000000-0005-0000-0000-000079010000}"/>
    <cellStyle name="Comma 2 3 4 2" xfId="391" xr:uid="{00000000-0005-0000-0000-00007A010000}"/>
    <cellStyle name="Comma 2 3 5" xfId="392" xr:uid="{00000000-0005-0000-0000-00007B010000}"/>
    <cellStyle name="Comma 2 3 5 2" xfId="393" xr:uid="{00000000-0005-0000-0000-00007C010000}"/>
    <cellStyle name="Comma 2 3 6" xfId="394" xr:uid="{00000000-0005-0000-0000-00007D010000}"/>
    <cellStyle name="Comma 2 4" xfId="395" xr:uid="{00000000-0005-0000-0000-00007E010000}"/>
    <cellStyle name="Comma 2 5" xfId="396" xr:uid="{00000000-0005-0000-0000-00007F010000}"/>
    <cellStyle name="Comma 2 5 2" xfId="397" xr:uid="{00000000-0005-0000-0000-000080010000}"/>
    <cellStyle name="Comma 2 5 2 2" xfId="398" xr:uid="{00000000-0005-0000-0000-000081010000}"/>
    <cellStyle name="Comma 2 5 3" xfId="399" xr:uid="{00000000-0005-0000-0000-000082010000}"/>
    <cellStyle name="Comma 2 5 3 2" xfId="400" xr:uid="{00000000-0005-0000-0000-000083010000}"/>
    <cellStyle name="Comma 2 5 4" xfId="401" xr:uid="{00000000-0005-0000-0000-000084010000}"/>
    <cellStyle name="Comma 2 6" xfId="402" xr:uid="{00000000-0005-0000-0000-000085010000}"/>
    <cellStyle name="Comma 2 6 2" xfId="403" xr:uid="{00000000-0005-0000-0000-000086010000}"/>
    <cellStyle name="Comma 2 7" xfId="404" xr:uid="{00000000-0005-0000-0000-000087010000}"/>
    <cellStyle name="Comma 2 7 2" xfId="405" xr:uid="{00000000-0005-0000-0000-000088010000}"/>
    <cellStyle name="Comma 2 8" xfId="406" xr:uid="{00000000-0005-0000-0000-000089010000}"/>
    <cellStyle name="Comma 20" xfId="407" xr:uid="{00000000-0005-0000-0000-00008A010000}"/>
    <cellStyle name="Comma 21" xfId="408" xr:uid="{00000000-0005-0000-0000-00008B010000}"/>
    <cellStyle name="Comma 22" xfId="409" xr:uid="{00000000-0005-0000-0000-00008C010000}"/>
    <cellStyle name="Comma 23" xfId="410" xr:uid="{00000000-0005-0000-0000-00008D010000}"/>
    <cellStyle name="Comma 24" xfId="411" xr:uid="{00000000-0005-0000-0000-00008E010000}"/>
    <cellStyle name="Comma 25" xfId="412" xr:uid="{00000000-0005-0000-0000-00008F010000}"/>
    <cellStyle name="Comma 26" xfId="413" xr:uid="{00000000-0005-0000-0000-000090010000}"/>
    <cellStyle name="Comma 27" xfId="414" xr:uid="{00000000-0005-0000-0000-000091010000}"/>
    <cellStyle name="Comma 28" xfId="415" xr:uid="{00000000-0005-0000-0000-000092010000}"/>
    <cellStyle name="Comma 29" xfId="416" xr:uid="{00000000-0005-0000-0000-000093010000}"/>
    <cellStyle name="Comma 3" xfId="417" xr:uid="{00000000-0005-0000-0000-000094010000}"/>
    <cellStyle name="Comma 3 2" xfId="418" xr:uid="{00000000-0005-0000-0000-000095010000}"/>
    <cellStyle name="Comma 3 2 2" xfId="419" xr:uid="{00000000-0005-0000-0000-000096010000}"/>
    <cellStyle name="Comma 3 2 2 2" xfId="420" xr:uid="{00000000-0005-0000-0000-000097010000}"/>
    <cellStyle name="Comma 3 2 2 2 2" xfId="421" xr:uid="{00000000-0005-0000-0000-000098010000}"/>
    <cellStyle name="Comma 3 2 2 2 2 2" xfId="422" xr:uid="{00000000-0005-0000-0000-000099010000}"/>
    <cellStyle name="Comma 3 2 2 2 3" xfId="423" xr:uid="{00000000-0005-0000-0000-00009A010000}"/>
    <cellStyle name="Comma 3 2 2 2 3 2" xfId="424" xr:uid="{00000000-0005-0000-0000-00009B010000}"/>
    <cellStyle name="Comma 3 2 2 2 4" xfId="425" xr:uid="{00000000-0005-0000-0000-00009C010000}"/>
    <cellStyle name="Comma 3 2 2 3" xfId="426" xr:uid="{00000000-0005-0000-0000-00009D010000}"/>
    <cellStyle name="Comma 3 2 2 3 2" xfId="427" xr:uid="{00000000-0005-0000-0000-00009E010000}"/>
    <cellStyle name="Comma 3 2 2 4" xfId="428" xr:uid="{00000000-0005-0000-0000-00009F010000}"/>
    <cellStyle name="Comma 3 2 2 4 2" xfId="429" xr:uid="{00000000-0005-0000-0000-0000A0010000}"/>
    <cellStyle name="Comma 3 2 2 5" xfId="430" xr:uid="{00000000-0005-0000-0000-0000A1010000}"/>
    <cellStyle name="Comma 3 2 3" xfId="431" xr:uid="{00000000-0005-0000-0000-0000A2010000}"/>
    <cellStyle name="Comma 3 2 3 2" xfId="432" xr:uid="{00000000-0005-0000-0000-0000A3010000}"/>
    <cellStyle name="Comma 3 2 3 2 2" xfId="433" xr:uid="{00000000-0005-0000-0000-0000A4010000}"/>
    <cellStyle name="Comma 3 2 3 2 2 2" xfId="434" xr:uid="{00000000-0005-0000-0000-0000A5010000}"/>
    <cellStyle name="Comma 3 2 3 2 3" xfId="435" xr:uid="{00000000-0005-0000-0000-0000A6010000}"/>
    <cellStyle name="Comma 3 2 3 2 3 2" xfId="436" xr:uid="{00000000-0005-0000-0000-0000A7010000}"/>
    <cellStyle name="Comma 3 2 3 2 4" xfId="437" xr:uid="{00000000-0005-0000-0000-0000A8010000}"/>
    <cellStyle name="Comma 3 2 3 3" xfId="438" xr:uid="{00000000-0005-0000-0000-0000A9010000}"/>
    <cellStyle name="Comma 3 2 3 3 2" xfId="439" xr:uid="{00000000-0005-0000-0000-0000AA010000}"/>
    <cellStyle name="Comma 3 2 3 4" xfId="440" xr:uid="{00000000-0005-0000-0000-0000AB010000}"/>
    <cellStyle name="Comma 3 2 3 4 2" xfId="441" xr:uid="{00000000-0005-0000-0000-0000AC010000}"/>
    <cellStyle name="Comma 3 2 3 5" xfId="442" xr:uid="{00000000-0005-0000-0000-0000AD010000}"/>
    <cellStyle name="Comma 3 2 4" xfId="443" xr:uid="{00000000-0005-0000-0000-0000AE010000}"/>
    <cellStyle name="Comma 3 2 4 2" xfId="444" xr:uid="{00000000-0005-0000-0000-0000AF010000}"/>
    <cellStyle name="Comma 3 2 4 2 2" xfId="445" xr:uid="{00000000-0005-0000-0000-0000B0010000}"/>
    <cellStyle name="Comma 3 2 4 3" xfId="446" xr:uid="{00000000-0005-0000-0000-0000B1010000}"/>
    <cellStyle name="Comma 3 2 4 3 2" xfId="447" xr:uid="{00000000-0005-0000-0000-0000B2010000}"/>
    <cellStyle name="Comma 3 2 4 4" xfId="448" xr:uid="{00000000-0005-0000-0000-0000B3010000}"/>
    <cellStyle name="Comma 3 2 5" xfId="449" xr:uid="{00000000-0005-0000-0000-0000B4010000}"/>
    <cellStyle name="Comma 3 2 5 2" xfId="450" xr:uid="{00000000-0005-0000-0000-0000B5010000}"/>
    <cellStyle name="Comma 3 2 6" xfId="451" xr:uid="{00000000-0005-0000-0000-0000B6010000}"/>
    <cellStyle name="Comma 3 2 6 2" xfId="452" xr:uid="{00000000-0005-0000-0000-0000B7010000}"/>
    <cellStyle name="Comma 3 2 7" xfId="453" xr:uid="{00000000-0005-0000-0000-0000B8010000}"/>
    <cellStyle name="Comma 3 3" xfId="454" xr:uid="{00000000-0005-0000-0000-0000B9010000}"/>
    <cellStyle name="Comma 3 3 2" xfId="455" xr:uid="{00000000-0005-0000-0000-0000BA010000}"/>
    <cellStyle name="Comma 3 3 2 2" xfId="456" xr:uid="{00000000-0005-0000-0000-0000BB010000}"/>
    <cellStyle name="Comma 3 3 2 2 2" xfId="457" xr:uid="{00000000-0005-0000-0000-0000BC010000}"/>
    <cellStyle name="Comma 3 3 2 3" xfId="458" xr:uid="{00000000-0005-0000-0000-0000BD010000}"/>
    <cellStyle name="Comma 3 3 2 3 2" xfId="459" xr:uid="{00000000-0005-0000-0000-0000BE010000}"/>
    <cellStyle name="Comma 3 3 2 4" xfId="460" xr:uid="{00000000-0005-0000-0000-0000BF010000}"/>
    <cellStyle name="Comma 3 3 3" xfId="461" xr:uid="{00000000-0005-0000-0000-0000C0010000}"/>
    <cellStyle name="Comma 3 3 3 2" xfId="462" xr:uid="{00000000-0005-0000-0000-0000C1010000}"/>
    <cellStyle name="Comma 3 3 4" xfId="463" xr:uid="{00000000-0005-0000-0000-0000C2010000}"/>
    <cellStyle name="Comma 3 3 4 2" xfId="464" xr:uid="{00000000-0005-0000-0000-0000C3010000}"/>
    <cellStyle name="Comma 3 3 5" xfId="465" xr:uid="{00000000-0005-0000-0000-0000C4010000}"/>
    <cellStyle name="Comma 3 4" xfId="466" xr:uid="{00000000-0005-0000-0000-0000C5010000}"/>
    <cellStyle name="Comma 3 4 2" xfId="467" xr:uid="{00000000-0005-0000-0000-0000C6010000}"/>
    <cellStyle name="Comma 3 4 2 2" xfId="468" xr:uid="{00000000-0005-0000-0000-0000C7010000}"/>
    <cellStyle name="Comma 3 4 2 2 2" xfId="469" xr:uid="{00000000-0005-0000-0000-0000C8010000}"/>
    <cellStyle name="Comma 3 4 2 3" xfId="470" xr:uid="{00000000-0005-0000-0000-0000C9010000}"/>
    <cellStyle name="Comma 3 4 2 3 2" xfId="471" xr:uid="{00000000-0005-0000-0000-0000CA010000}"/>
    <cellStyle name="Comma 3 4 2 4" xfId="472" xr:uid="{00000000-0005-0000-0000-0000CB010000}"/>
    <cellStyle name="Comma 3 4 3" xfId="473" xr:uid="{00000000-0005-0000-0000-0000CC010000}"/>
    <cellStyle name="Comma 3 4 3 2" xfId="474" xr:uid="{00000000-0005-0000-0000-0000CD010000}"/>
    <cellStyle name="Comma 3 4 4" xfId="475" xr:uid="{00000000-0005-0000-0000-0000CE010000}"/>
    <cellStyle name="Comma 3 4 4 2" xfId="476" xr:uid="{00000000-0005-0000-0000-0000CF010000}"/>
    <cellStyle name="Comma 3 4 5" xfId="477" xr:uid="{00000000-0005-0000-0000-0000D0010000}"/>
    <cellStyle name="Comma 3 5" xfId="478" xr:uid="{00000000-0005-0000-0000-0000D1010000}"/>
    <cellStyle name="Comma 3 5 2" xfId="479" xr:uid="{00000000-0005-0000-0000-0000D2010000}"/>
    <cellStyle name="Comma 3 5 2 2" xfId="480" xr:uid="{00000000-0005-0000-0000-0000D3010000}"/>
    <cellStyle name="Comma 3 5 3" xfId="481" xr:uid="{00000000-0005-0000-0000-0000D4010000}"/>
    <cellStyle name="Comma 3 5 3 2" xfId="482" xr:uid="{00000000-0005-0000-0000-0000D5010000}"/>
    <cellStyle name="Comma 3 5 4" xfId="483" xr:uid="{00000000-0005-0000-0000-0000D6010000}"/>
    <cellStyle name="Comma 3 6" xfId="484" xr:uid="{00000000-0005-0000-0000-0000D7010000}"/>
    <cellStyle name="Comma 3 6 2" xfId="485" xr:uid="{00000000-0005-0000-0000-0000D8010000}"/>
    <cellStyle name="Comma 3 7" xfId="486" xr:uid="{00000000-0005-0000-0000-0000D9010000}"/>
    <cellStyle name="Comma 3 7 2" xfId="487" xr:uid="{00000000-0005-0000-0000-0000DA010000}"/>
    <cellStyle name="Comma 3 8" xfId="488" xr:uid="{00000000-0005-0000-0000-0000DB010000}"/>
    <cellStyle name="Comma 30" xfId="489" xr:uid="{00000000-0005-0000-0000-0000DC010000}"/>
    <cellStyle name="Comma 31" xfId="490" xr:uid="{00000000-0005-0000-0000-0000DD010000}"/>
    <cellStyle name="Comma 32" xfId="491" xr:uid="{00000000-0005-0000-0000-0000DE010000}"/>
    <cellStyle name="Comma 33" xfId="492" xr:uid="{00000000-0005-0000-0000-0000DF010000}"/>
    <cellStyle name="Comma 34" xfId="493" xr:uid="{00000000-0005-0000-0000-0000E0010000}"/>
    <cellStyle name="Comma 35" xfId="494" xr:uid="{00000000-0005-0000-0000-0000E1010000}"/>
    <cellStyle name="Comma 36" xfId="495" xr:uid="{00000000-0005-0000-0000-0000E2010000}"/>
    <cellStyle name="Comma 37" xfId="496" xr:uid="{00000000-0005-0000-0000-0000E3010000}"/>
    <cellStyle name="Comma 38" xfId="497" xr:uid="{00000000-0005-0000-0000-0000E4010000}"/>
    <cellStyle name="Comma 39" xfId="498" xr:uid="{00000000-0005-0000-0000-0000E5010000}"/>
    <cellStyle name="Comma 4" xfId="499" xr:uid="{00000000-0005-0000-0000-0000E6010000}"/>
    <cellStyle name="Comma 4 2" xfId="500" xr:uid="{00000000-0005-0000-0000-0000E7010000}"/>
    <cellStyle name="Comma 4 2 2" xfId="501" xr:uid="{00000000-0005-0000-0000-0000E8010000}"/>
    <cellStyle name="Comma 4 2 2 2" xfId="502" xr:uid="{00000000-0005-0000-0000-0000E9010000}"/>
    <cellStyle name="Comma 4 2 2 2 2" xfId="503" xr:uid="{00000000-0005-0000-0000-0000EA010000}"/>
    <cellStyle name="Comma 4 2 2 2 2 2" xfId="504" xr:uid="{00000000-0005-0000-0000-0000EB010000}"/>
    <cellStyle name="Comma 4 2 2 2 3" xfId="505" xr:uid="{00000000-0005-0000-0000-0000EC010000}"/>
    <cellStyle name="Comma 4 2 2 2 3 2" xfId="506" xr:uid="{00000000-0005-0000-0000-0000ED010000}"/>
    <cellStyle name="Comma 4 2 2 2 4" xfId="507" xr:uid="{00000000-0005-0000-0000-0000EE010000}"/>
    <cellStyle name="Comma 4 2 2 3" xfId="508" xr:uid="{00000000-0005-0000-0000-0000EF010000}"/>
    <cellStyle name="Comma 4 2 2 3 2" xfId="509" xr:uid="{00000000-0005-0000-0000-0000F0010000}"/>
    <cellStyle name="Comma 4 2 2 4" xfId="510" xr:uid="{00000000-0005-0000-0000-0000F1010000}"/>
    <cellStyle name="Comma 4 2 2 4 2" xfId="511" xr:uid="{00000000-0005-0000-0000-0000F2010000}"/>
    <cellStyle name="Comma 4 2 2 5" xfId="512" xr:uid="{00000000-0005-0000-0000-0000F3010000}"/>
    <cellStyle name="Comma 4 2 3" xfId="513" xr:uid="{00000000-0005-0000-0000-0000F4010000}"/>
    <cellStyle name="Comma 4 2 3 2" xfId="514" xr:uid="{00000000-0005-0000-0000-0000F5010000}"/>
    <cellStyle name="Comma 4 2 3 2 2" xfId="515" xr:uid="{00000000-0005-0000-0000-0000F6010000}"/>
    <cellStyle name="Comma 4 2 3 2 2 2" xfId="516" xr:uid="{00000000-0005-0000-0000-0000F7010000}"/>
    <cellStyle name="Comma 4 2 3 2 3" xfId="517" xr:uid="{00000000-0005-0000-0000-0000F8010000}"/>
    <cellStyle name="Comma 4 2 3 2 3 2" xfId="518" xr:uid="{00000000-0005-0000-0000-0000F9010000}"/>
    <cellStyle name="Comma 4 2 3 2 4" xfId="519" xr:uid="{00000000-0005-0000-0000-0000FA010000}"/>
    <cellStyle name="Comma 4 2 3 3" xfId="520" xr:uid="{00000000-0005-0000-0000-0000FB010000}"/>
    <cellStyle name="Comma 4 2 3 3 2" xfId="521" xr:uid="{00000000-0005-0000-0000-0000FC010000}"/>
    <cellStyle name="Comma 4 2 3 4" xfId="522" xr:uid="{00000000-0005-0000-0000-0000FD010000}"/>
    <cellStyle name="Comma 4 2 3 4 2" xfId="523" xr:uid="{00000000-0005-0000-0000-0000FE010000}"/>
    <cellStyle name="Comma 4 2 3 5" xfId="524" xr:uid="{00000000-0005-0000-0000-0000FF010000}"/>
    <cellStyle name="Comma 4 2 4" xfId="525" xr:uid="{00000000-0005-0000-0000-000000020000}"/>
    <cellStyle name="Comma 4 2 4 2" xfId="526" xr:uid="{00000000-0005-0000-0000-000001020000}"/>
    <cellStyle name="Comma 4 2 4 2 2" xfId="527" xr:uid="{00000000-0005-0000-0000-000002020000}"/>
    <cellStyle name="Comma 4 2 4 3" xfId="528" xr:uid="{00000000-0005-0000-0000-000003020000}"/>
    <cellStyle name="Comma 4 2 4 3 2" xfId="529" xr:uid="{00000000-0005-0000-0000-000004020000}"/>
    <cellStyle name="Comma 4 2 4 4" xfId="530" xr:uid="{00000000-0005-0000-0000-000005020000}"/>
    <cellStyle name="Comma 4 2 5" xfId="531" xr:uid="{00000000-0005-0000-0000-000006020000}"/>
    <cellStyle name="Comma 4 2 5 2" xfId="532" xr:uid="{00000000-0005-0000-0000-000007020000}"/>
    <cellStyle name="Comma 4 2 6" xfId="533" xr:uid="{00000000-0005-0000-0000-000008020000}"/>
    <cellStyle name="Comma 4 2 6 2" xfId="534" xr:uid="{00000000-0005-0000-0000-000009020000}"/>
    <cellStyle name="Comma 4 2 7" xfId="535" xr:uid="{00000000-0005-0000-0000-00000A020000}"/>
    <cellStyle name="Comma 4 3" xfId="536" xr:uid="{00000000-0005-0000-0000-00000B020000}"/>
    <cellStyle name="Comma 4 3 2" xfId="537" xr:uid="{00000000-0005-0000-0000-00000C020000}"/>
    <cellStyle name="Comma 4 3 2 2" xfId="538" xr:uid="{00000000-0005-0000-0000-00000D020000}"/>
    <cellStyle name="Comma 4 3 2 2 2" xfId="539" xr:uid="{00000000-0005-0000-0000-00000E020000}"/>
    <cellStyle name="Comma 4 3 2 3" xfId="540" xr:uid="{00000000-0005-0000-0000-00000F020000}"/>
    <cellStyle name="Comma 4 3 2 3 2" xfId="541" xr:uid="{00000000-0005-0000-0000-000010020000}"/>
    <cellStyle name="Comma 4 3 2 4" xfId="542" xr:uid="{00000000-0005-0000-0000-000011020000}"/>
    <cellStyle name="Comma 4 3 3" xfId="543" xr:uid="{00000000-0005-0000-0000-000012020000}"/>
    <cellStyle name="Comma 4 3 3 2" xfId="544" xr:uid="{00000000-0005-0000-0000-000013020000}"/>
    <cellStyle name="Comma 4 3 4" xfId="545" xr:uid="{00000000-0005-0000-0000-000014020000}"/>
    <cellStyle name="Comma 4 3 4 2" xfId="546" xr:uid="{00000000-0005-0000-0000-000015020000}"/>
    <cellStyle name="Comma 4 3 5" xfId="547" xr:uid="{00000000-0005-0000-0000-000016020000}"/>
    <cellStyle name="Comma 4 4" xfId="548" xr:uid="{00000000-0005-0000-0000-000017020000}"/>
    <cellStyle name="Comma 4 4 2" xfId="549" xr:uid="{00000000-0005-0000-0000-000018020000}"/>
    <cellStyle name="Comma 4 4 2 2" xfId="550" xr:uid="{00000000-0005-0000-0000-000019020000}"/>
    <cellStyle name="Comma 4 4 2 2 2" xfId="551" xr:uid="{00000000-0005-0000-0000-00001A020000}"/>
    <cellStyle name="Comma 4 4 2 3" xfId="552" xr:uid="{00000000-0005-0000-0000-00001B020000}"/>
    <cellStyle name="Comma 4 4 2 3 2" xfId="553" xr:uid="{00000000-0005-0000-0000-00001C020000}"/>
    <cellStyle name="Comma 4 4 2 4" xfId="554" xr:uid="{00000000-0005-0000-0000-00001D020000}"/>
    <cellStyle name="Comma 4 4 3" xfId="555" xr:uid="{00000000-0005-0000-0000-00001E020000}"/>
    <cellStyle name="Comma 4 4 3 2" xfId="556" xr:uid="{00000000-0005-0000-0000-00001F020000}"/>
    <cellStyle name="Comma 4 4 4" xfId="557" xr:uid="{00000000-0005-0000-0000-000020020000}"/>
    <cellStyle name="Comma 4 4 4 2" xfId="558" xr:uid="{00000000-0005-0000-0000-000021020000}"/>
    <cellStyle name="Comma 4 4 5" xfId="559" xr:uid="{00000000-0005-0000-0000-000022020000}"/>
    <cellStyle name="Comma 4 5" xfId="560" xr:uid="{00000000-0005-0000-0000-000023020000}"/>
    <cellStyle name="Comma 4 5 2" xfId="561" xr:uid="{00000000-0005-0000-0000-000024020000}"/>
    <cellStyle name="Comma 4 5 2 2" xfId="562" xr:uid="{00000000-0005-0000-0000-000025020000}"/>
    <cellStyle name="Comma 4 5 3" xfId="563" xr:uid="{00000000-0005-0000-0000-000026020000}"/>
    <cellStyle name="Comma 4 5 3 2" xfId="564" xr:uid="{00000000-0005-0000-0000-000027020000}"/>
    <cellStyle name="Comma 4 5 4" xfId="565" xr:uid="{00000000-0005-0000-0000-000028020000}"/>
    <cellStyle name="Comma 4 6" xfId="566" xr:uid="{00000000-0005-0000-0000-000029020000}"/>
    <cellStyle name="Comma 4 6 2" xfId="567" xr:uid="{00000000-0005-0000-0000-00002A020000}"/>
    <cellStyle name="Comma 4 7" xfId="568" xr:uid="{00000000-0005-0000-0000-00002B020000}"/>
    <cellStyle name="Comma 4 7 2" xfId="569" xr:uid="{00000000-0005-0000-0000-00002C020000}"/>
    <cellStyle name="Comma 4 8" xfId="570" xr:uid="{00000000-0005-0000-0000-00002D020000}"/>
    <cellStyle name="Comma 40" xfId="571" xr:uid="{00000000-0005-0000-0000-00002E020000}"/>
    <cellStyle name="Comma 41" xfId="572" xr:uid="{00000000-0005-0000-0000-00002F020000}"/>
    <cellStyle name="Comma 42" xfId="573" xr:uid="{00000000-0005-0000-0000-000030020000}"/>
    <cellStyle name="Comma 43" xfId="574" xr:uid="{00000000-0005-0000-0000-000031020000}"/>
    <cellStyle name="Comma 44" xfId="575" xr:uid="{00000000-0005-0000-0000-000032020000}"/>
    <cellStyle name="Comma 45" xfId="576" xr:uid="{00000000-0005-0000-0000-000033020000}"/>
    <cellStyle name="Comma 46" xfId="5" xr:uid="{00000000-0005-0000-0000-000034020000}"/>
    <cellStyle name="Comma 5" xfId="577" xr:uid="{00000000-0005-0000-0000-000035020000}"/>
    <cellStyle name="Comma 6" xfId="578" xr:uid="{00000000-0005-0000-0000-000036020000}"/>
    <cellStyle name="Comma 6 2" xfId="579" xr:uid="{00000000-0005-0000-0000-000037020000}"/>
    <cellStyle name="Comma 6 2 2" xfId="580" xr:uid="{00000000-0005-0000-0000-000038020000}"/>
    <cellStyle name="Comma 6 2 2 2" xfId="581" xr:uid="{00000000-0005-0000-0000-000039020000}"/>
    <cellStyle name="Comma 6 2 3" xfId="582" xr:uid="{00000000-0005-0000-0000-00003A020000}"/>
    <cellStyle name="Comma 6 2 3 2" xfId="583" xr:uid="{00000000-0005-0000-0000-00003B020000}"/>
    <cellStyle name="Comma 6 2 4" xfId="584" xr:uid="{00000000-0005-0000-0000-00003C020000}"/>
    <cellStyle name="Comma 6 3" xfId="585" xr:uid="{00000000-0005-0000-0000-00003D020000}"/>
    <cellStyle name="Comma 6 3 2" xfId="586" xr:uid="{00000000-0005-0000-0000-00003E020000}"/>
    <cellStyle name="Comma 6 4" xfId="587" xr:uid="{00000000-0005-0000-0000-00003F020000}"/>
    <cellStyle name="Comma 6 4 2" xfId="588" xr:uid="{00000000-0005-0000-0000-000040020000}"/>
    <cellStyle name="Comma 6 5" xfId="589" xr:uid="{00000000-0005-0000-0000-000041020000}"/>
    <cellStyle name="Comma 7" xfId="590" xr:uid="{00000000-0005-0000-0000-000042020000}"/>
    <cellStyle name="Comma 7 2" xfId="591" xr:uid="{00000000-0005-0000-0000-000043020000}"/>
    <cellStyle name="Comma 7 2 2" xfId="592" xr:uid="{00000000-0005-0000-0000-000044020000}"/>
    <cellStyle name="Comma 7 2 2 2" xfId="593" xr:uid="{00000000-0005-0000-0000-000045020000}"/>
    <cellStyle name="Comma 7 2 3" xfId="594" xr:uid="{00000000-0005-0000-0000-000046020000}"/>
    <cellStyle name="Comma 7 2 3 2" xfId="595" xr:uid="{00000000-0005-0000-0000-000047020000}"/>
    <cellStyle name="Comma 7 2 4" xfId="596" xr:uid="{00000000-0005-0000-0000-000048020000}"/>
    <cellStyle name="Comma 7 3" xfId="597" xr:uid="{00000000-0005-0000-0000-000049020000}"/>
    <cellStyle name="Comma 7 3 2" xfId="598" xr:uid="{00000000-0005-0000-0000-00004A020000}"/>
    <cellStyle name="Comma 7 4" xfId="599" xr:uid="{00000000-0005-0000-0000-00004B020000}"/>
    <cellStyle name="Comma 7 4 2" xfId="600" xr:uid="{00000000-0005-0000-0000-00004C020000}"/>
    <cellStyle name="Comma 7 5" xfId="601" xr:uid="{00000000-0005-0000-0000-00004D020000}"/>
    <cellStyle name="Comma 8" xfId="602" xr:uid="{00000000-0005-0000-0000-00004E020000}"/>
    <cellStyle name="Comma 8 2" xfId="603" xr:uid="{00000000-0005-0000-0000-00004F020000}"/>
    <cellStyle name="Comma 8 2 2" xfId="604" xr:uid="{00000000-0005-0000-0000-000050020000}"/>
    <cellStyle name="Comma 8 2 2 2" xfId="605" xr:uid="{00000000-0005-0000-0000-000051020000}"/>
    <cellStyle name="Comma 8 2 3" xfId="606" xr:uid="{00000000-0005-0000-0000-000052020000}"/>
    <cellStyle name="Comma 8 2 3 2" xfId="607" xr:uid="{00000000-0005-0000-0000-000053020000}"/>
    <cellStyle name="Comma 8 2 4" xfId="608" xr:uid="{00000000-0005-0000-0000-000054020000}"/>
    <cellStyle name="Comma 8 3" xfId="609" xr:uid="{00000000-0005-0000-0000-000055020000}"/>
    <cellStyle name="Comma 8 3 2" xfId="610" xr:uid="{00000000-0005-0000-0000-000056020000}"/>
    <cellStyle name="Comma 8 4" xfId="611" xr:uid="{00000000-0005-0000-0000-000057020000}"/>
    <cellStyle name="Comma 8 4 2" xfId="612" xr:uid="{00000000-0005-0000-0000-000058020000}"/>
    <cellStyle name="Comma 8 5" xfId="613" xr:uid="{00000000-0005-0000-0000-000059020000}"/>
    <cellStyle name="Comma 9" xfId="614" xr:uid="{00000000-0005-0000-0000-00005A020000}"/>
    <cellStyle name="Comma 9 2" xfId="615" xr:uid="{00000000-0005-0000-0000-00005B020000}"/>
    <cellStyle name="Comma 9 2 2" xfId="616" xr:uid="{00000000-0005-0000-0000-00005C020000}"/>
    <cellStyle name="Comma 9 2 2 2" xfId="617" xr:uid="{00000000-0005-0000-0000-00005D020000}"/>
    <cellStyle name="Comma 9 2 3" xfId="618" xr:uid="{00000000-0005-0000-0000-00005E020000}"/>
    <cellStyle name="Comma 9 2 3 2" xfId="619" xr:uid="{00000000-0005-0000-0000-00005F020000}"/>
    <cellStyle name="Comma 9 2 4" xfId="620" xr:uid="{00000000-0005-0000-0000-000060020000}"/>
    <cellStyle name="Comma 9 3" xfId="621" xr:uid="{00000000-0005-0000-0000-000061020000}"/>
    <cellStyle name="Comma 9 3 2" xfId="622" xr:uid="{00000000-0005-0000-0000-000062020000}"/>
    <cellStyle name="Comma 9 4" xfId="623" xr:uid="{00000000-0005-0000-0000-000063020000}"/>
    <cellStyle name="Comma 9 4 2" xfId="624" xr:uid="{00000000-0005-0000-0000-000064020000}"/>
    <cellStyle name="Comma 9 5" xfId="625" xr:uid="{00000000-0005-0000-0000-000065020000}"/>
    <cellStyle name="Currency 2" xfId="626" xr:uid="{00000000-0005-0000-0000-000066020000}"/>
    <cellStyle name="Currency 2 2" xfId="627" xr:uid="{00000000-0005-0000-0000-000067020000}"/>
    <cellStyle name="Currency 2 2 2" xfId="628" xr:uid="{00000000-0005-0000-0000-000068020000}"/>
    <cellStyle name="Currency 2 2 2 2" xfId="629" xr:uid="{00000000-0005-0000-0000-000069020000}"/>
    <cellStyle name="Currency 2 2 2 2 2" xfId="630" xr:uid="{00000000-0005-0000-0000-00006A020000}"/>
    <cellStyle name="Currency 2 2 2 2 2 2" xfId="631" xr:uid="{00000000-0005-0000-0000-00006B020000}"/>
    <cellStyle name="Currency 2 2 2 2 3" xfId="632" xr:uid="{00000000-0005-0000-0000-00006C020000}"/>
    <cellStyle name="Currency 2 2 2 2 3 2" xfId="633" xr:uid="{00000000-0005-0000-0000-00006D020000}"/>
    <cellStyle name="Currency 2 2 2 2 4" xfId="634" xr:uid="{00000000-0005-0000-0000-00006E020000}"/>
    <cellStyle name="Currency 2 2 2 3" xfId="635" xr:uid="{00000000-0005-0000-0000-00006F020000}"/>
    <cellStyle name="Currency 2 2 2 3 2" xfId="636" xr:uid="{00000000-0005-0000-0000-000070020000}"/>
    <cellStyle name="Currency 2 2 2 4" xfId="637" xr:uid="{00000000-0005-0000-0000-000071020000}"/>
    <cellStyle name="Currency 2 2 2 4 2" xfId="638" xr:uid="{00000000-0005-0000-0000-000072020000}"/>
    <cellStyle name="Currency 2 2 2 5" xfId="639" xr:uid="{00000000-0005-0000-0000-000073020000}"/>
    <cellStyle name="Currency 2 2 3" xfId="640" xr:uid="{00000000-0005-0000-0000-000074020000}"/>
    <cellStyle name="Currency 2 2 3 2" xfId="641" xr:uid="{00000000-0005-0000-0000-000075020000}"/>
    <cellStyle name="Currency 2 2 3 2 2" xfId="642" xr:uid="{00000000-0005-0000-0000-000076020000}"/>
    <cellStyle name="Currency 2 2 3 2 2 2" xfId="643" xr:uid="{00000000-0005-0000-0000-000077020000}"/>
    <cellStyle name="Currency 2 2 3 2 3" xfId="644" xr:uid="{00000000-0005-0000-0000-000078020000}"/>
    <cellStyle name="Currency 2 2 3 2 3 2" xfId="645" xr:uid="{00000000-0005-0000-0000-000079020000}"/>
    <cellStyle name="Currency 2 2 3 2 4" xfId="646" xr:uid="{00000000-0005-0000-0000-00007A020000}"/>
    <cellStyle name="Currency 2 2 3 3" xfId="647" xr:uid="{00000000-0005-0000-0000-00007B020000}"/>
    <cellStyle name="Currency 2 2 3 3 2" xfId="648" xr:uid="{00000000-0005-0000-0000-00007C020000}"/>
    <cellStyle name="Currency 2 2 3 4" xfId="649" xr:uid="{00000000-0005-0000-0000-00007D020000}"/>
    <cellStyle name="Currency 2 2 3 4 2" xfId="650" xr:uid="{00000000-0005-0000-0000-00007E020000}"/>
    <cellStyle name="Currency 2 2 3 5" xfId="651" xr:uid="{00000000-0005-0000-0000-00007F020000}"/>
    <cellStyle name="Currency 2 2 4" xfId="652" xr:uid="{00000000-0005-0000-0000-000080020000}"/>
    <cellStyle name="Currency 2 2 4 2" xfId="653" xr:uid="{00000000-0005-0000-0000-000081020000}"/>
    <cellStyle name="Currency 2 2 4 2 2" xfId="654" xr:uid="{00000000-0005-0000-0000-000082020000}"/>
    <cellStyle name="Currency 2 2 4 3" xfId="655" xr:uid="{00000000-0005-0000-0000-000083020000}"/>
    <cellStyle name="Currency 2 2 4 3 2" xfId="656" xr:uid="{00000000-0005-0000-0000-000084020000}"/>
    <cellStyle name="Currency 2 2 4 4" xfId="657" xr:uid="{00000000-0005-0000-0000-000085020000}"/>
    <cellStyle name="Currency 2 2 5" xfId="658" xr:uid="{00000000-0005-0000-0000-000086020000}"/>
    <cellStyle name="Currency 2 2 5 2" xfId="659" xr:uid="{00000000-0005-0000-0000-000087020000}"/>
    <cellStyle name="Currency 2 2 6" xfId="660" xr:uid="{00000000-0005-0000-0000-000088020000}"/>
    <cellStyle name="Currency 2 2 6 2" xfId="661" xr:uid="{00000000-0005-0000-0000-000089020000}"/>
    <cellStyle name="Currency 2 2 7" xfId="662" xr:uid="{00000000-0005-0000-0000-00008A020000}"/>
    <cellStyle name="Currency 2 3" xfId="663" xr:uid="{00000000-0005-0000-0000-00008B020000}"/>
    <cellStyle name="Currency 2 3 2" xfId="664" xr:uid="{00000000-0005-0000-0000-00008C020000}"/>
    <cellStyle name="Currency 2 3 2 2" xfId="665" xr:uid="{00000000-0005-0000-0000-00008D020000}"/>
    <cellStyle name="Currency 2 3 2 2 2" xfId="666" xr:uid="{00000000-0005-0000-0000-00008E020000}"/>
    <cellStyle name="Currency 2 3 2 3" xfId="667" xr:uid="{00000000-0005-0000-0000-00008F020000}"/>
    <cellStyle name="Currency 2 3 2 3 2" xfId="668" xr:uid="{00000000-0005-0000-0000-000090020000}"/>
    <cellStyle name="Currency 2 3 2 4" xfId="669" xr:uid="{00000000-0005-0000-0000-000091020000}"/>
    <cellStyle name="Currency 2 3 3" xfId="670" xr:uid="{00000000-0005-0000-0000-000092020000}"/>
    <cellStyle name="Currency 2 3 3 2" xfId="671" xr:uid="{00000000-0005-0000-0000-000093020000}"/>
    <cellStyle name="Currency 2 3 4" xfId="672" xr:uid="{00000000-0005-0000-0000-000094020000}"/>
    <cellStyle name="Currency 2 3 4 2" xfId="673" xr:uid="{00000000-0005-0000-0000-000095020000}"/>
    <cellStyle name="Currency 2 3 5" xfId="674" xr:uid="{00000000-0005-0000-0000-000096020000}"/>
    <cellStyle name="Currency 2 4" xfId="675" xr:uid="{00000000-0005-0000-0000-000097020000}"/>
    <cellStyle name="Currency 2 4 2" xfId="676" xr:uid="{00000000-0005-0000-0000-000098020000}"/>
    <cellStyle name="Currency 2 4 2 2" xfId="677" xr:uid="{00000000-0005-0000-0000-000099020000}"/>
    <cellStyle name="Currency 2 4 2 2 2" xfId="678" xr:uid="{00000000-0005-0000-0000-00009A020000}"/>
    <cellStyle name="Currency 2 4 2 3" xfId="679" xr:uid="{00000000-0005-0000-0000-00009B020000}"/>
    <cellStyle name="Currency 2 4 2 3 2" xfId="680" xr:uid="{00000000-0005-0000-0000-00009C020000}"/>
    <cellStyle name="Currency 2 4 2 4" xfId="681" xr:uid="{00000000-0005-0000-0000-00009D020000}"/>
    <cellStyle name="Currency 2 4 3" xfId="682" xr:uid="{00000000-0005-0000-0000-00009E020000}"/>
    <cellStyle name="Currency 2 4 3 2" xfId="683" xr:uid="{00000000-0005-0000-0000-00009F020000}"/>
    <cellStyle name="Currency 2 4 4" xfId="684" xr:uid="{00000000-0005-0000-0000-0000A0020000}"/>
    <cellStyle name="Currency 2 4 4 2" xfId="685" xr:uid="{00000000-0005-0000-0000-0000A1020000}"/>
    <cellStyle name="Currency 2 4 5" xfId="686" xr:uid="{00000000-0005-0000-0000-0000A2020000}"/>
    <cellStyle name="Currency 2 5" xfId="687" xr:uid="{00000000-0005-0000-0000-0000A3020000}"/>
    <cellStyle name="Currency 2 5 2" xfId="688" xr:uid="{00000000-0005-0000-0000-0000A4020000}"/>
    <cellStyle name="Currency 2 5 2 2" xfId="689" xr:uid="{00000000-0005-0000-0000-0000A5020000}"/>
    <cellStyle name="Currency 2 5 3" xfId="690" xr:uid="{00000000-0005-0000-0000-0000A6020000}"/>
    <cellStyle name="Currency 2 5 3 2" xfId="691" xr:uid="{00000000-0005-0000-0000-0000A7020000}"/>
    <cellStyle name="Currency 2 5 4" xfId="692" xr:uid="{00000000-0005-0000-0000-0000A8020000}"/>
    <cellStyle name="Currency 2 6" xfId="693" xr:uid="{00000000-0005-0000-0000-0000A9020000}"/>
    <cellStyle name="Currency 2 6 2" xfId="694" xr:uid="{00000000-0005-0000-0000-0000AA020000}"/>
    <cellStyle name="Currency 2 7" xfId="695" xr:uid="{00000000-0005-0000-0000-0000AB020000}"/>
    <cellStyle name="Currency 2 7 2" xfId="696" xr:uid="{00000000-0005-0000-0000-0000AC020000}"/>
    <cellStyle name="Currency 2 8" xfId="697" xr:uid="{00000000-0005-0000-0000-0000AD020000}"/>
    <cellStyle name="Currency 3" xfId="698" xr:uid="{00000000-0005-0000-0000-0000AE020000}"/>
    <cellStyle name="Currency 3 2" xfId="699" xr:uid="{00000000-0005-0000-0000-0000AF020000}"/>
    <cellStyle name="Currency 3 2 2" xfId="700" xr:uid="{00000000-0005-0000-0000-0000B0020000}"/>
    <cellStyle name="Currency 3 2 2 2" xfId="701" xr:uid="{00000000-0005-0000-0000-0000B1020000}"/>
    <cellStyle name="Currency 3 2 2 2 2" xfId="702" xr:uid="{00000000-0005-0000-0000-0000B2020000}"/>
    <cellStyle name="Currency 3 2 2 2 2 2" xfId="703" xr:uid="{00000000-0005-0000-0000-0000B3020000}"/>
    <cellStyle name="Currency 3 2 2 2 3" xfId="704" xr:uid="{00000000-0005-0000-0000-0000B4020000}"/>
    <cellStyle name="Currency 3 2 2 2 3 2" xfId="705" xr:uid="{00000000-0005-0000-0000-0000B5020000}"/>
    <cellStyle name="Currency 3 2 2 2 4" xfId="706" xr:uid="{00000000-0005-0000-0000-0000B6020000}"/>
    <cellStyle name="Currency 3 2 2 3" xfId="707" xr:uid="{00000000-0005-0000-0000-0000B7020000}"/>
    <cellStyle name="Currency 3 2 2 3 2" xfId="708" xr:uid="{00000000-0005-0000-0000-0000B8020000}"/>
    <cellStyle name="Currency 3 2 2 4" xfId="709" xr:uid="{00000000-0005-0000-0000-0000B9020000}"/>
    <cellStyle name="Currency 3 2 2 4 2" xfId="710" xr:uid="{00000000-0005-0000-0000-0000BA020000}"/>
    <cellStyle name="Currency 3 2 2 5" xfId="711" xr:uid="{00000000-0005-0000-0000-0000BB020000}"/>
    <cellStyle name="Currency 3 2 3" xfId="712" xr:uid="{00000000-0005-0000-0000-0000BC020000}"/>
    <cellStyle name="Currency 3 2 3 2" xfId="713" xr:uid="{00000000-0005-0000-0000-0000BD020000}"/>
    <cellStyle name="Currency 3 2 3 2 2" xfId="714" xr:uid="{00000000-0005-0000-0000-0000BE020000}"/>
    <cellStyle name="Currency 3 2 3 2 2 2" xfId="715" xr:uid="{00000000-0005-0000-0000-0000BF020000}"/>
    <cellStyle name="Currency 3 2 3 2 3" xfId="716" xr:uid="{00000000-0005-0000-0000-0000C0020000}"/>
    <cellStyle name="Currency 3 2 3 2 3 2" xfId="717" xr:uid="{00000000-0005-0000-0000-0000C1020000}"/>
    <cellStyle name="Currency 3 2 3 2 4" xfId="718" xr:uid="{00000000-0005-0000-0000-0000C2020000}"/>
    <cellStyle name="Currency 3 2 3 3" xfId="719" xr:uid="{00000000-0005-0000-0000-0000C3020000}"/>
    <cellStyle name="Currency 3 2 3 3 2" xfId="720" xr:uid="{00000000-0005-0000-0000-0000C4020000}"/>
    <cellStyle name="Currency 3 2 3 4" xfId="721" xr:uid="{00000000-0005-0000-0000-0000C5020000}"/>
    <cellStyle name="Currency 3 2 3 4 2" xfId="722" xr:uid="{00000000-0005-0000-0000-0000C6020000}"/>
    <cellStyle name="Currency 3 2 3 5" xfId="723" xr:uid="{00000000-0005-0000-0000-0000C7020000}"/>
    <cellStyle name="Currency 3 2 4" xfId="724" xr:uid="{00000000-0005-0000-0000-0000C8020000}"/>
    <cellStyle name="Currency 3 2 4 2" xfId="725" xr:uid="{00000000-0005-0000-0000-0000C9020000}"/>
    <cellStyle name="Currency 3 2 4 2 2" xfId="726" xr:uid="{00000000-0005-0000-0000-0000CA020000}"/>
    <cellStyle name="Currency 3 2 4 3" xfId="727" xr:uid="{00000000-0005-0000-0000-0000CB020000}"/>
    <cellStyle name="Currency 3 2 4 3 2" xfId="728" xr:uid="{00000000-0005-0000-0000-0000CC020000}"/>
    <cellStyle name="Currency 3 2 4 4" xfId="729" xr:uid="{00000000-0005-0000-0000-0000CD020000}"/>
    <cellStyle name="Currency 3 2 5" xfId="730" xr:uid="{00000000-0005-0000-0000-0000CE020000}"/>
    <cellStyle name="Currency 3 2 5 2" xfId="731" xr:uid="{00000000-0005-0000-0000-0000CF020000}"/>
    <cellStyle name="Currency 3 2 6" xfId="732" xr:uid="{00000000-0005-0000-0000-0000D0020000}"/>
    <cellStyle name="Currency 3 2 6 2" xfId="733" xr:uid="{00000000-0005-0000-0000-0000D1020000}"/>
    <cellStyle name="Currency 3 2 7" xfId="734" xr:uid="{00000000-0005-0000-0000-0000D2020000}"/>
    <cellStyle name="Currency 3 3" xfId="735" xr:uid="{00000000-0005-0000-0000-0000D3020000}"/>
    <cellStyle name="Currency 3 3 2" xfId="736" xr:uid="{00000000-0005-0000-0000-0000D4020000}"/>
    <cellStyle name="Currency 3 3 2 2" xfId="737" xr:uid="{00000000-0005-0000-0000-0000D5020000}"/>
    <cellStyle name="Currency 3 3 2 2 2" xfId="738" xr:uid="{00000000-0005-0000-0000-0000D6020000}"/>
    <cellStyle name="Currency 3 3 2 3" xfId="739" xr:uid="{00000000-0005-0000-0000-0000D7020000}"/>
    <cellStyle name="Currency 3 3 2 3 2" xfId="740" xr:uid="{00000000-0005-0000-0000-0000D8020000}"/>
    <cellStyle name="Currency 3 3 2 4" xfId="741" xr:uid="{00000000-0005-0000-0000-0000D9020000}"/>
    <cellStyle name="Currency 3 3 3" xfId="742" xr:uid="{00000000-0005-0000-0000-0000DA020000}"/>
    <cellStyle name="Currency 3 3 3 2" xfId="743" xr:uid="{00000000-0005-0000-0000-0000DB020000}"/>
    <cellStyle name="Currency 3 3 4" xfId="744" xr:uid="{00000000-0005-0000-0000-0000DC020000}"/>
    <cellStyle name="Currency 3 3 4 2" xfId="745" xr:uid="{00000000-0005-0000-0000-0000DD020000}"/>
    <cellStyle name="Currency 3 3 5" xfId="746" xr:uid="{00000000-0005-0000-0000-0000DE020000}"/>
    <cellStyle name="Currency 3 4" xfId="747" xr:uid="{00000000-0005-0000-0000-0000DF020000}"/>
    <cellStyle name="Currency 3 4 2" xfId="748" xr:uid="{00000000-0005-0000-0000-0000E0020000}"/>
    <cellStyle name="Currency 3 4 2 2" xfId="749" xr:uid="{00000000-0005-0000-0000-0000E1020000}"/>
    <cellStyle name="Currency 3 4 2 2 2" xfId="750" xr:uid="{00000000-0005-0000-0000-0000E2020000}"/>
    <cellStyle name="Currency 3 4 2 3" xfId="751" xr:uid="{00000000-0005-0000-0000-0000E3020000}"/>
    <cellStyle name="Currency 3 4 2 3 2" xfId="752" xr:uid="{00000000-0005-0000-0000-0000E4020000}"/>
    <cellStyle name="Currency 3 4 2 4" xfId="753" xr:uid="{00000000-0005-0000-0000-0000E5020000}"/>
    <cellStyle name="Currency 3 4 3" xfId="754" xr:uid="{00000000-0005-0000-0000-0000E6020000}"/>
    <cellStyle name="Currency 3 4 3 2" xfId="755" xr:uid="{00000000-0005-0000-0000-0000E7020000}"/>
    <cellStyle name="Currency 3 4 4" xfId="756" xr:uid="{00000000-0005-0000-0000-0000E8020000}"/>
    <cellStyle name="Currency 3 4 4 2" xfId="757" xr:uid="{00000000-0005-0000-0000-0000E9020000}"/>
    <cellStyle name="Currency 3 4 5" xfId="758" xr:uid="{00000000-0005-0000-0000-0000EA020000}"/>
    <cellStyle name="Currency 3 5" xfId="759" xr:uid="{00000000-0005-0000-0000-0000EB020000}"/>
    <cellStyle name="Currency 3 5 2" xfId="760" xr:uid="{00000000-0005-0000-0000-0000EC020000}"/>
    <cellStyle name="Currency 3 5 2 2" xfId="761" xr:uid="{00000000-0005-0000-0000-0000ED020000}"/>
    <cellStyle name="Currency 3 5 3" xfId="762" xr:uid="{00000000-0005-0000-0000-0000EE020000}"/>
    <cellStyle name="Currency 3 5 3 2" xfId="763" xr:uid="{00000000-0005-0000-0000-0000EF020000}"/>
    <cellStyle name="Currency 3 5 4" xfId="764" xr:uid="{00000000-0005-0000-0000-0000F0020000}"/>
    <cellStyle name="Currency 3 6" xfId="765" xr:uid="{00000000-0005-0000-0000-0000F1020000}"/>
    <cellStyle name="Currency 3 6 2" xfId="766" xr:uid="{00000000-0005-0000-0000-0000F2020000}"/>
    <cellStyle name="Currency 3 7" xfId="767" xr:uid="{00000000-0005-0000-0000-0000F3020000}"/>
    <cellStyle name="Currency 3 7 2" xfId="768" xr:uid="{00000000-0005-0000-0000-0000F4020000}"/>
    <cellStyle name="Currency 3 8" xfId="769" xr:uid="{00000000-0005-0000-0000-0000F5020000}"/>
    <cellStyle name="Currency 4" xfId="770" xr:uid="{00000000-0005-0000-0000-0000F6020000}"/>
    <cellStyle name="Currency 4 2" xfId="771" xr:uid="{00000000-0005-0000-0000-0000F7020000}"/>
    <cellStyle name="Currency 4 2 2" xfId="772" xr:uid="{00000000-0005-0000-0000-0000F8020000}"/>
    <cellStyle name="Currency 4 2 2 2" xfId="773" xr:uid="{00000000-0005-0000-0000-0000F9020000}"/>
    <cellStyle name="Currency 4 2 2 2 2" xfId="774" xr:uid="{00000000-0005-0000-0000-0000FA020000}"/>
    <cellStyle name="Currency 4 2 2 3" xfId="775" xr:uid="{00000000-0005-0000-0000-0000FB020000}"/>
    <cellStyle name="Currency 4 2 2 3 2" xfId="776" xr:uid="{00000000-0005-0000-0000-0000FC020000}"/>
    <cellStyle name="Currency 4 2 2 4" xfId="777" xr:uid="{00000000-0005-0000-0000-0000FD020000}"/>
    <cellStyle name="Currency 4 2 3" xfId="778" xr:uid="{00000000-0005-0000-0000-0000FE020000}"/>
    <cellStyle name="Currency 4 2 3 2" xfId="779" xr:uid="{00000000-0005-0000-0000-0000FF020000}"/>
    <cellStyle name="Currency 4 2 4" xfId="780" xr:uid="{00000000-0005-0000-0000-000000030000}"/>
    <cellStyle name="Currency 4 2 4 2" xfId="781" xr:uid="{00000000-0005-0000-0000-000001030000}"/>
    <cellStyle name="Currency 4 2 5" xfId="782" xr:uid="{00000000-0005-0000-0000-000002030000}"/>
    <cellStyle name="Currency 4 3" xfId="783" xr:uid="{00000000-0005-0000-0000-000003030000}"/>
    <cellStyle name="Currency 4 3 2" xfId="784" xr:uid="{00000000-0005-0000-0000-000004030000}"/>
    <cellStyle name="Currency 4 3 2 2" xfId="785" xr:uid="{00000000-0005-0000-0000-000005030000}"/>
    <cellStyle name="Currency 4 3 3" xfId="786" xr:uid="{00000000-0005-0000-0000-000006030000}"/>
    <cellStyle name="Currency 4 3 3 2" xfId="787" xr:uid="{00000000-0005-0000-0000-000007030000}"/>
    <cellStyle name="Currency 4 3 4" xfId="788" xr:uid="{00000000-0005-0000-0000-000008030000}"/>
    <cellStyle name="Currency 4 4" xfId="789" xr:uid="{00000000-0005-0000-0000-000009030000}"/>
    <cellStyle name="Currency 4 4 2" xfId="790" xr:uid="{00000000-0005-0000-0000-00000A030000}"/>
    <cellStyle name="Currency 4 5" xfId="791" xr:uid="{00000000-0005-0000-0000-00000B030000}"/>
    <cellStyle name="Currency 4 5 2" xfId="792" xr:uid="{00000000-0005-0000-0000-00000C030000}"/>
    <cellStyle name="Currency 4 6" xfId="793" xr:uid="{00000000-0005-0000-0000-00000D030000}"/>
    <cellStyle name="Currency 5" xfId="794" xr:uid="{00000000-0005-0000-0000-00000E030000}"/>
    <cellStyle name="Currency 6" xfId="795" xr:uid="{00000000-0005-0000-0000-00000F030000}"/>
    <cellStyle name="Currency 7" xfId="796" xr:uid="{00000000-0005-0000-0000-000010030000}"/>
    <cellStyle name="Data Validated Input" xfId="797" xr:uid="{00000000-0005-0000-0000-000011030000}"/>
    <cellStyle name="DateLong" xfId="798" xr:uid="{00000000-0005-0000-0000-000012030000}"/>
    <cellStyle name="DateLong 2" xfId="799" xr:uid="{00000000-0005-0000-0000-000013030000}"/>
    <cellStyle name="DateLong 3" xfId="800" xr:uid="{00000000-0005-0000-0000-000014030000}"/>
    <cellStyle name="DateLong 3 2" xfId="801" xr:uid="{00000000-0005-0000-0000-000015030000}"/>
    <cellStyle name="DateLong 4" xfId="802" xr:uid="{00000000-0005-0000-0000-000016030000}"/>
    <cellStyle name="DateShort" xfId="803" xr:uid="{00000000-0005-0000-0000-000017030000}"/>
    <cellStyle name="DateShort 2" xfId="804" xr:uid="{00000000-0005-0000-0000-000018030000}"/>
    <cellStyle name="DateShort 3" xfId="805" xr:uid="{00000000-0005-0000-0000-000019030000}"/>
    <cellStyle name="DateShort 3 2" xfId="806" xr:uid="{00000000-0005-0000-0000-00001A030000}"/>
    <cellStyle name="DateShort 4" xfId="807" xr:uid="{00000000-0005-0000-0000-00001B030000}"/>
    <cellStyle name="End" xfId="808" xr:uid="{00000000-0005-0000-0000-00001C030000}"/>
    <cellStyle name="Explanatory Text 2" xfId="809" xr:uid="{00000000-0005-0000-0000-00001D030000}"/>
    <cellStyle name="Explanatory Text 2 2" xfId="810" xr:uid="{00000000-0005-0000-0000-00001E030000}"/>
    <cellStyle name="Explanatory Text 2 3" xfId="811" xr:uid="{00000000-0005-0000-0000-00001F030000}"/>
    <cellStyle name="Explanatory Text 2 4" xfId="812" xr:uid="{00000000-0005-0000-0000-000020030000}"/>
    <cellStyle name="Explanatory Text 3" xfId="813" xr:uid="{00000000-0005-0000-0000-000021030000}"/>
    <cellStyle name="Explanatory Text 4" xfId="814" xr:uid="{00000000-0005-0000-0000-000022030000}"/>
    <cellStyle name="Explanatory Text 5" xfId="815" xr:uid="{00000000-0005-0000-0000-000023030000}"/>
    <cellStyle name="Factor" xfId="816" xr:uid="{00000000-0005-0000-0000-000024030000}"/>
    <cellStyle name="Factor 2" xfId="817" xr:uid="{00000000-0005-0000-0000-000025030000}"/>
    <cellStyle name="Factor 3" xfId="818" xr:uid="{00000000-0005-0000-0000-000026030000}"/>
    <cellStyle name="Factor 3 2" xfId="819" xr:uid="{00000000-0005-0000-0000-000027030000}"/>
    <cellStyle name="Factor 4" xfId="820" xr:uid="{00000000-0005-0000-0000-000028030000}"/>
    <cellStyle name="Figure" xfId="821" xr:uid="{00000000-0005-0000-0000-000029030000}"/>
    <cellStyle name="Followed Hyperlink" xfId="1338" builtinId="9" hidden="1"/>
    <cellStyle name="Followed Hyperlink" xfId="1330" builtinId="9" hidden="1"/>
    <cellStyle name="Followed Hyperlink" xfId="1332" builtinId="9" hidden="1"/>
    <cellStyle name="Followed Hyperlink" xfId="1328" builtinId="9" hidden="1"/>
    <cellStyle name="Followed Hyperlink" xfId="1344" builtinId="9" hidden="1"/>
    <cellStyle name="Followed Hyperlink" xfId="1346" builtinId="9" hidden="1"/>
    <cellStyle name="Followed Hyperlink" xfId="1348" builtinId="9" hidden="1"/>
    <cellStyle name="Followed Hyperlink" xfId="1350" builtinId="9" hidden="1"/>
    <cellStyle name="Followed Hyperlink" xfId="1352" builtinId="9" hidden="1"/>
    <cellStyle name="Followed Hyperlink" xfId="1334" builtinId="9" hidden="1"/>
    <cellStyle name="Followed Hyperlink" xfId="1336" builtinId="9" hidden="1"/>
    <cellStyle name="Followed Hyperlink" xfId="1360" builtinId="9" hidden="1"/>
    <cellStyle name="Followed Hyperlink" xfId="1340" builtinId="9" hidden="1"/>
    <cellStyle name="Followed Hyperlink" xfId="1342" builtinId="9" hidden="1"/>
    <cellStyle name="Followed Hyperlink" xfId="1356" builtinId="9" hidden="1"/>
    <cellStyle name="Followed Hyperlink" xfId="1358" builtinId="9" hidden="1"/>
    <cellStyle name="Followed Hyperlink" xfId="1354" builtinId="9" hidden="1"/>
    <cellStyle name="From Elsewhere" xfId="822" xr:uid="{00000000-0005-0000-0000-00003B030000}"/>
    <cellStyle name="Good 2" xfId="823" xr:uid="{00000000-0005-0000-0000-00003C030000}"/>
    <cellStyle name="Good 3" xfId="824" xr:uid="{00000000-0005-0000-0000-00003D030000}"/>
    <cellStyle name="Good 4" xfId="825" xr:uid="{00000000-0005-0000-0000-00003E030000}"/>
    <cellStyle name="Good 5" xfId="826" xr:uid="{00000000-0005-0000-0000-00003F030000}"/>
    <cellStyle name="Heading 1 2" xfId="827" xr:uid="{00000000-0005-0000-0000-000040030000}"/>
    <cellStyle name="Heading 1 2 2" xfId="828" xr:uid="{00000000-0005-0000-0000-000041030000}"/>
    <cellStyle name="Heading 1 2 3" xfId="829" xr:uid="{00000000-0005-0000-0000-000042030000}"/>
    <cellStyle name="Heading 1 3" xfId="830" xr:uid="{00000000-0005-0000-0000-000043030000}"/>
    <cellStyle name="Heading 1 4" xfId="831" xr:uid="{00000000-0005-0000-0000-000044030000}"/>
    <cellStyle name="Heading 2 2" xfId="832" xr:uid="{00000000-0005-0000-0000-000045030000}"/>
    <cellStyle name="Heading 2 2 2" xfId="833" xr:uid="{00000000-0005-0000-0000-000046030000}"/>
    <cellStyle name="Heading 2 2 3" xfId="834" xr:uid="{00000000-0005-0000-0000-000047030000}"/>
    <cellStyle name="Heading 2 2 4" xfId="835" xr:uid="{00000000-0005-0000-0000-000048030000}"/>
    <cellStyle name="Heading 2 2 5" xfId="836" xr:uid="{00000000-0005-0000-0000-000049030000}"/>
    <cellStyle name="Heading 2 2 6" xfId="837" xr:uid="{00000000-0005-0000-0000-00004A030000}"/>
    <cellStyle name="Heading 2 2 6 2" xfId="838" xr:uid="{00000000-0005-0000-0000-00004B030000}"/>
    <cellStyle name="Heading 2 3" xfId="839" xr:uid="{00000000-0005-0000-0000-00004C030000}"/>
    <cellStyle name="Heading 2 4" xfId="840" xr:uid="{00000000-0005-0000-0000-00004D030000}"/>
    <cellStyle name="Heading 3 2" xfId="841" xr:uid="{00000000-0005-0000-0000-00004E030000}"/>
    <cellStyle name="Heading 3 2 2" xfId="842" xr:uid="{00000000-0005-0000-0000-00004F030000}"/>
    <cellStyle name="Heading 3 2 3" xfId="843" xr:uid="{00000000-0005-0000-0000-000050030000}"/>
    <cellStyle name="Heading 3 3" xfId="844" xr:uid="{00000000-0005-0000-0000-000051030000}"/>
    <cellStyle name="Heading 3 4" xfId="845" xr:uid="{00000000-0005-0000-0000-000052030000}"/>
    <cellStyle name="Heading 4 2" xfId="846" xr:uid="{00000000-0005-0000-0000-000053030000}"/>
    <cellStyle name="Heading 4 3" xfId="847" xr:uid="{00000000-0005-0000-0000-000054030000}"/>
    <cellStyle name="Heading 4 4" xfId="848" xr:uid="{00000000-0005-0000-0000-000055030000}"/>
    <cellStyle name="Heading 4 5" xfId="849" xr:uid="{00000000-0005-0000-0000-000056030000}"/>
    <cellStyle name="Hyperlink" xfId="1329" builtinId="8" hidden="1"/>
    <cellStyle name="Hyperlink" xfId="1331" builtinId="8" hidden="1"/>
    <cellStyle name="Hyperlink" xfId="1327" builtinId="8" hidden="1"/>
    <cellStyle name="Hyperlink" xfId="1349" builtinId="8" hidden="1"/>
    <cellStyle name="Hyperlink" xfId="1351" builtinId="8" hidden="1"/>
    <cellStyle name="Hyperlink" xfId="1353" builtinId="8" hidden="1"/>
    <cellStyle name="Hyperlink" xfId="1333" builtinId="8" hidden="1"/>
    <cellStyle name="Hyperlink" xfId="1335" builtinId="8" hidden="1"/>
    <cellStyle name="Hyperlink" xfId="1337" builtinId="8" hidden="1"/>
    <cellStyle name="Hyperlink" xfId="1339" builtinId="8" hidden="1"/>
    <cellStyle name="Hyperlink" xfId="1341" builtinId="8" hidden="1"/>
    <cellStyle name="Hyperlink" xfId="1343" builtinId="8" hidden="1"/>
    <cellStyle name="Hyperlink" xfId="1345" builtinId="8" hidden="1"/>
    <cellStyle name="Hyperlink" xfId="1347" builtinId="8" hidden="1"/>
    <cellStyle name="Hyperlink" xfId="1357" builtinId="8" hidden="1"/>
    <cellStyle name="Hyperlink" xfId="1359" builtinId="8" hidden="1"/>
    <cellStyle name="Hyperlink" xfId="1355" builtinId="8" hidden="1"/>
    <cellStyle name="Hyperlink 2" xfId="850" xr:uid="{00000000-0005-0000-0000-000068030000}"/>
    <cellStyle name="Hyperlink 3" xfId="851" xr:uid="{00000000-0005-0000-0000-000069030000}"/>
    <cellStyle name="Hyperlink 4" xfId="852" xr:uid="{00000000-0005-0000-0000-00006A030000}"/>
    <cellStyle name="Hyperlink 5" xfId="8" xr:uid="{00000000-0005-0000-0000-00006B030000}"/>
    <cellStyle name="Hyperlink 6" xfId="853" xr:uid="{00000000-0005-0000-0000-00006C030000}"/>
    <cellStyle name="Hyperlink 7" xfId="854" xr:uid="{00000000-0005-0000-0000-00006D030000}"/>
    <cellStyle name="Input" xfId="2" builtinId="20"/>
    <cellStyle name="Input (Fixed)" xfId="855" xr:uid="{00000000-0005-0000-0000-00006F030000}"/>
    <cellStyle name="Input (User)" xfId="856" xr:uid="{00000000-0005-0000-0000-000070030000}"/>
    <cellStyle name="Input 10" xfId="857" xr:uid="{00000000-0005-0000-0000-000071030000}"/>
    <cellStyle name="Input 10 2" xfId="858" xr:uid="{00000000-0005-0000-0000-000072030000}"/>
    <cellStyle name="Input 11" xfId="859" xr:uid="{00000000-0005-0000-0000-000073030000}"/>
    <cellStyle name="Input 11 2" xfId="860" xr:uid="{00000000-0005-0000-0000-000074030000}"/>
    <cellStyle name="Input 12" xfId="861" xr:uid="{00000000-0005-0000-0000-000075030000}"/>
    <cellStyle name="Input 12 2" xfId="862" xr:uid="{00000000-0005-0000-0000-000076030000}"/>
    <cellStyle name="Input 13" xfId="863" xr:uid="{00000000-0005-0000-0000-000077030000}"/>
    <cellStyle name="Input 14" xfId="864" xr:uid="{00000000-0005-0000-0000-000078030000}"/>
    <cellStyle name="Input 15" xfId="865" xr:uid="{00000000-0005-0000-0000-000079030000}"/>
    <cellStyle name="Input 16" xfId="866" xr:uid="{00000000-0005-0000-0000-00007A030000}"/>
    <cellStyle name="Input 17" xfId="867" xr:uid="{00000000-0005-0000-0000-00007B030000}"/>
    <cellStyle name="Input 18" xfId="868" xr:uid="{00000000-0005-0000-0000-00007C030000}"/>
    <cellStyle name="Input 19" xfId="869" xr:uid="{00000000-0005-0000-0000-00007D030000}"/>
    <cellStyle name="Input 2" xfId="870" xr:uid="{00000000-0005-0000-0000-00007E030000}"/>
    <cellStyle name="Input 2 2" xfId="871" xr:uid="{00000000-0005-0000-0000-00007F030000}"/>
    <cellStyle name="Input 2 3" xfId="12" xr:uid="{00000000-0005-0000-0000-000080030000}"/>
    <cellStyle name="Input 2 3 2" xfId="872" xr:uid="{00000000-0005-0000-0000-000081030000}"/>
    <cellStyle name="Input 2 4" xfId="873" xr:uid="{00000000-0005-0000-0000-000082030000}"/>
    <cellStyle name="Input 20" xfId="874" xr:uid="{00000000-0005-0000-0000-000083030000}"/>
    <cellStyle name="Input 21" xfId="875" xr:uid="{00000000-0005-0000-0000-000084030000}"/>
    <cellStyle name="Input 22" xfId="876" xr:uid="{00000000-0005-0000-0000-000085030000}"/>
    <cellStyle name="Input 23" xfId="877" xr:uid="{00000000-0005-0000-0000-000086030000}"/>
    <cellStyle name="Input 24" xfId="878" xr:uid="{00000000-0005-0000-0000-000087030000}"/>
    <cellStyle name="Input 25" xfId="879" xr:uid="{00000000-0005-0000-0000-000088030000}"/>
    <cellStyle name="Input 26" xfId="880" xr:uid="{00000000-0005-0000-0000-000089030000}"/>
    <cellStyle name="Input 27" xfId="881" xr:uid="{00000000-0005-0000-0000-00008A030000}"/>
    <cellStyle name="Input 28" xfId="882" xr:uid="{00000000-0005-0000-0000-00008B030000}"/>
    <cellStyle name="Input 29" xfId="883" xr:uid="{00000000-0005-0000-0000-00008C030000}"/>
    <cellStyle name="Input 3" xfId="884" xr:uid="{00000000-0005-0000-0000-00008D030000}"/>
    <cellStyle name="Input 30" xfId="885" xr:uid="{00000000-0005-0000-0000-00008E030000}"/>
    <cellStyle name="Input 31" xfId="886" xr:uid="{00000000-0005-0000-0000-00008F030000}"/>
    <cellStyle name="Input 32" xfId="887" xr:uid="{00000000-0005-0000-0000-000090030000}"/>
    <cellStyle name="Input 33" xfId="888" xr:uid="{00000000-0005-0000-0000-000091030000}"/>
    <cellStyle name="Input 34" xfId="889" xr:uid="{00000000-0005-0000-0000-000092030000}"/>
    <cellStyle name="Input 35" xfId="890" xr:uid="{00000000-0005-0000-0000-000093030000}"/>
    <cellStyle name="Input 36" xfId="891" xr:uid="{00000000-0005-0000-0000-000094030000}"/>
    <cellStyle name="Input 37" xfId="892" xr:uid="{00000000-0005-0000-0000-000095030000}"/>
    <cellStyle name="Input 38" xfId="893" xr:uid="{00000000-0005-0000-0000-000096030000}"/>
    <cellStyle name="Input 39" xfId="894" xr:uid="{00000000-0005-0000-0000-000097030000}"/>
    <cellStyle name="Input 4" xfId="895" xr:uid="{00000000-0005-0000-0000-000098030000}"/>
    <cellStyle name="Input 40" xfId="896" xr:uid="{00000000-0005-0000-0000-000099030000}"/>
    <cellStyle name="Input 41" xfId="897" xr:uid="{00000000-0005-0000-0000-00009A030000}"/>
    <cellStyle name="Input 42" xfId="898" xr:uid="{00000000-0005-0000-0000-00009B030000}"/>
    <cellStyle name="Input 43" xfId="899" xr:uid="{00000000-0005-0000-0000-00009C030000}"/>
    <cellStyle name="Input 44" xfId="900" xr:uid="{00000000-0005-0000-0000-00009D030000}"/>
    <cellStyle name="Input 5" xfId="901" xr:uid="{00000000-0005-0000-0000-00009E030000}"/>
    <cellStyle name="Input 6" xfId="902" xr:uid="{00000000-0005-0000-0000-00009F030000}"/>
    <cellStyle name="Input 7" xfId="903" xr:uid="{00000000-0005-0000-0000-0000A0030000}"/>
    <cellStyle name="Input 8" xfId="904" xr:uid="{00000000-0005-0000-0000-0000A1030000}"/>
    <cellStyle name="Input 9" xfId="905" xr:uid="{00000000-0005-0000-0000-0000A2030000}"/>
    <cellStyle name="Input 9 2" xfId="906" xr:uid="{00000000-0005-0000-0000-0000A3030000}"/>
    <cellStyle name="Label Description" xfId="907" xr:uid="{00000000-0005-0000-0000-0000A4030000}"/>
    <cellStyle name="Linked Cell 2" xfId="908" xr:uid="{00000000-0005-0000-0000-0000A5030000}"/>
    <cellStyle name="Linked Cell 2 2" xfId="909" xr:uid="{00000000-0005-0000-0000-0000A6030000}"/>
    <cellStyle name="Linked Cell 2 3" xfId="910" xr:uid="{00000000-0005-0000-0000-0000A7030000}"/>
    <cellStyle name="Linked Cell 2 4" xfId="911" xr:uid="{00000000-0005-0000-0000-0000A8030000}"/>
    <cellStyle name="Linked Cell 3" xfId="912" xr:uid="{00000000-0005-0000-0000-0000A9030000}"/>
    <cellStyle name="Linked Cell 4" xfId="913" xr:uid="{00000000-0005-0000-0000-0000AA030000}"/>
    <cellStyle name="Named Range" xfId="914" xr:uid="{00000000-0005-0000-0000-0000AB030000}"/>
    <cellStyle name="Neutral 2" xfId="915" xr:uid="{00000000-0005-0000-0000-0000AC030000}"/>
    <cellStyle name="Neutral 3" xfId="916" xr:uid="{00000000-0005-0000-0000-0000AD030000}"/>
    <cellStyle name="Neutral 4" xfId="917" xr:uid="{00000000-0005-0000-0000-0000AE030000}"/>
    <cellStyle name="Neutral 5" xfId="918" xr:uid="{00000000-0005-0000-0000-0000AF030000}"/>
    <cellStyle name="Normal" xfId="0" builtinId="0"/>
    <cellStyle name="Normal 10" xfId="919" xr:uid="{00000000-0005-0000-0000-0000B1030000}"/>
    <cellStyle name="Normal 11" xfId="920" xr:uid="{00000000-0005-0000-0000-0000B2030000}"/>
    <cellStyle name="Normal 12" xfId="921" xr:uid="{00000000-0005-0000-0000-0000B3030000}"/>
    <cellStyle name="Normal 13" xfId="922" xr:uid="{00000000-0005-0000-0000-0000B4030000}"/>
    <cellStyle name="Normal 2" xfId="3" xr:uid="{00000000-0005-0000-0000-0000B5030000}"/>
    <cellStyle name="Normal 2 10" xfId="924" xr:uid="{00000000-0005-0000-0000-0000B6030000}"/>
    <cellStyle name="Normal 2 10 2" xfId="925" xr:uid="{00000000-0005-0000-0000-0000B7030000}"/>
    <cellStyle name="Normal 2 11" xfId="926" xr:uid="{00000000-0005-0000-0000-0000B8030000}"/>
    <cellStyle name="Normal 2 12" xfId="927" xr:uid="{00000000-0005-0000-0000-0000B9030000}"/>
    <cellStyle name="Normal 2 13" xfId="928" xr:uid="{00000000-0005-0000-0000-0000BA030000}"/>
    <cellStyle name="Normal 2 14" xfId="929" xr:uid="{00000000-0005-0000-0000-0000BB030000}"/>
    <cellStyle name="Normal 2 15" xfId="923" xr:uid="{00000000-0005-0000-0000-0000BC030000}"/>
    <cellStyle name="Normal 2 2" xfId="13" xr:uid="{00000000-0005-0000-0000-0000BD030000}"/>
    <cellStyle name="Normal 2 2 2" xfId="930" xr:uid="{00000000-0005-0000-0000-0000BE030000}"/>
    <cellStyle name="Normal 2 2 2 2" xfId="931" xr:uid="{00000000-0005-0000-0000-0000BF030000}"/>
    <cellStyle name="Normal 2 2 2 2 2" xfId="932" xr:uid="{00000000-0005-0000-0000-0000C0030000}"/>
    <cellStyle name="Normal 2 2 2 2 2 2" xfId="933" xr:uid="{00000000-0005-0000-0000-0000C1030000}"/>
    <cellStyle name="Normal 2 2 2 2 2 2 2" xfId="934" xr:uid="{00000000-0005-0000-0000-0000C2030000}"/>
    <cellStyle name="Normal 2 2 2 2 2 3" xfId="935" xr:uid="{00000000-0005-0000-0000-0000C3030000}"/>
    <cellStyle name="Normal 2 2 2 2 2 3 2" xfId="936" xr:uid="{00000000-0005-0000-0000-0000C4030000}"/>
    <cellStyle name="Normal 2 2 2 2 2 4" xfId="937" xr:uid="{00000000-0005-0000-0000-0000C5030000}"/>
    <cellStyle name="Normal 2 2 2 2 3" xfId="938" xr:uid="{00000000-0005-0000-0000-0000C6030000}"/>
    <cellStyle name="Normal 2 2 2 2 3 2" xfId="939" xr:uid="{00000000-0005-0000-0000-0000C7030000}"/>
    <cellStyle name="Normal 2 2 2 2 4" xfId="940" xr:uid="{00000000-0005-0000-0000-0000C8030000}"/>
    <cellStyle name="Normal 2 2 2 2 4 2" xfId="941" xr:uid="{00000000-0005-0000-0000-0000C9030000}"/>
    <cellStyle name="Normal 2 2 2 2 5" xfId="942" xr:uid="{00000000-0005-0000-0000-0000CA030000}"/>
    <cellStyle name="Normal 2 2 2 3" xfId="943" xr:uid="{00000000-0005-0000-0000-0000CB030000}"/>
    <cellStyle name="Normal 2 2 2 3 2" xfId="944" xr:uid="{00000000-0005-0000-0000-0000CC030000}"/>
    <cellStyle name="Normal 2 2 2 3 2 2" xfId="945" xr:uid="{00000000-0005-0000-0000-0000CD030000}"/>
    <cellStyle name="Normal 2 2 2 3 3" xfId="946" xr:uid="{00000000-0005-0000-0000-0000CE030000}"/>
    <cellStyle name="Normal 2 2 2 3 3 2" xfId="947" xr:uid="{00000000-0005-0000-0000-0000CF030000}"/>
    <cellStyle name="Normal 2 2 2 3 4" xfId="948" xr:uid="{00000000-0005-0000-0000-0000D0030000}"/>
    <cellStyle name="Normal 2 2 2 4" xfId="949" xr:uid="{00000000-0005-0000-0000-0000D1030000}"/>
    <cellStyle name="Normal 2 2 2 4 2" xfId="950" xr:uid="{00000000-0005-0000-0000-0000D2030000}"/>
    <cellStyle name="Normal 2 2 2 5" xfId="951" xr:uid="{00000000-0005-0000-0000-0000D3030000}"/>
    <cellStyle name="Normal 2 2 2 5 2" xfId="952" xr:uid="{00000000-0005-0000-0000-0000D4030000}"/>
    <cellStyle name="Normal 2 2 2 6" xfId="953" xr:uid="{00000000-0005-0000-0000-0000D5030000}"/>
    <cellStyle name="Normal 2 2 3" xfId="954" xr:uid="{00000000-0005-0000-0000-0000D6030000}"/>
    <cellStyle name="Normal 2 2 4" xfId="955" xr:uid="{00000000-0005-0000-0000-0000D7030000}"/>
    <cellStyle name="Normal 2 2 4 2" xfId="956" xr:uid="{00000000-0005-0000-0000-0000D8030000}"/>
    <cellStyle name="Normal 2 2 4 2 2" xfId="957" xr:uid="{00000000-0005-0000-0000-0000D9030000}"/>
    <cellStyle name="Normal 2 2 4 3" xfId="958" xr:uid="{00000000-0005-0000-0000-0000DA030000}"/>
    <cellStyle name="Normal 2 2 4 3 2" xfId="959" xr:uid="{00000000-0005-0000-0000-0000DB030000}"/>
    <cellStyle name="Normal 2 2 4 4" xfId="960" xr:uid="{00000000-0005-0000-0000-0000DC030000}"/>
    <cellStyle name="Normal 2 2 5" xfId="961" xr:uid="{00000000-0005-0000-0000-0000DD030000}"/>
    <cellStyle name="Normal 2 2 5 2" xfId="962" xr:uid="{00000000-0005-0000-0000-0000DE030000}"/>
    <cellStyle name="Normal 2 2 6" xfId="963" xr:uid="{00000000-0005-0000-0000-0000DF030000}"/>
    <cellStyle name="Normal 2 2 6 2" xfId="964" xr:uid="{00000000-0005-0000-0000-0000E0030000}"/>
    <cellStyle name="Normal 2 2 7" xfId="965" xr:uid="{00000000-0005-0000-0000-0000E1030000}"/>
    <cellStyle name="Normal 2 2 8" xfId="966" xr:uid="{00000000-0005-0000-0000-0000E2030000}"/>
    <cellStyle name="Normal 2 2 9" xfId="967" xr:uid="{00000000-0005-0000-0000-0000E3030000}"/>
    <cellStyle name="Normal 2 3" xfId="9" xr:uid="{00000000-0005-0000-0000-0000E4030000}"/>
    <cellStyle name="Normal 2 3 2" xfId="968" xr:uid="{00000000-0005-0000-0000-0000E5030000}"/>
    <cellStyle name="Normal 2 3 3" xfId="969" xr:uid="{00000000-0005-0000-0000-0000E6030000}"/>
    <cellStyle name="Normal 2 3 4" xfId="970" xr:uid="{00000000-0005-0000-0000-0000E7030000}"/>
    <cellStyle name="Normal 2 3 5" xfId="971" xr:uid="{00000000-0005-0000-0000-0000E8030000}"/>
    <cellStyle name="Normal 2 4" xfId="10" xr:uid="{00000000-0005-0000-0000-0000E9030000}"/>
    <cellStyle name="Normal 2 4 2" xfId="972" xr:uid="{00000000-0005-0000-0000-0000EA030000}"/>
    <cellStyle name="Normal 2 4 2 2" xfId="973" xr:uid="{00000000-0005-0000-0000-0000EB030000}"/>
    <cellStyle name="Normal 2 4 2 2 2" xfId="974" xr:uid="{00000000-0005-0000-0000-0000EC030000}"/>
    <cellStyle name="Normal 2 4 2 2 2 2" xfId="975" xr:uid="{00000000-0005-0000-0000-0000ED030000}"/>
    <cellStyle name="Normal 2 4 2 2 3" xfId="976" xr:uid="{00000000-0005-0000-0000-0000EE030000}"/>
    <cellStyle name="Normal 2 4 2 2 3 2" xfId="977" xr:uid="{00000000-0005-0000-0000-0000EF030000}"/>
    <cellStyle name="Normal 2 4 2 2 4" xfId="978" xr:uid="{00000000-0005-0000-0000-0000F0030000}"/>
    <cellStyle name="Normal 2 4 2 3" xfId="979" xr:uid="{00000000-0005-0000-0000-0000F1030000}"/>
    <cellStyle name="Normal 2 4 2 3 2" xfId="980" xr:uid="{00000000-0005-0000-0000-0000F2030000}"/>
    <cellStyle name="Normal 2 4 2 4" xfId="981" xr:uid="{00000000-0005-0000-0000-0000F3030000}"/>
    <cellStyle name="Normal 2 4 2 4 2" xfId="982" xr:uid="{00000000-0005-0000-0000-0000F4030000}"/>
    <cellStyle name="Normal 2 4 2 5" xfId="983" xr:uid="{00000000-0005-0000-0000-0000F5030000}"/>
    <cellStyle name="Normal 2 4 3" xfId="984" xr:uid="{00000000-0005-0000-0000-0000F6030000}"/>
    <cellStyle name="Normal 2 4 3 2" xfId="985" xr:uid="{00000000-0005-0000-0000-0000F7030000}"/>
    <cellStyle name="Normal 2 4 3 2 2" xfId="986" xr:uid="{00000000-0005-0000-0000-0000F8030000}"/>
    <cellStyle name="Normal 2 4 3 3" xfId="987" xr:uid="{00000000-0005-0000-0000-0000F9030000}"/>
    <cellStyle name="Normal 2 4 3 3 2" xfId="988" xr:uid="{00000000-0005-0000-0000-0000FA030000}"/>
    <cellStyle name="Normal 2 4 3 4" xfId="989" xr:uid="{00000000-0005-0000-0000-0000FB030000}"/>
    <cellStyle name="Normal 2 4 4" xfId="990" xr:uid="{00000000-0005-0000-0000-0000FC030000}"/>
    <cellStyle name="Normal 2 4 4 2" xfId="991" xr:uid="{00000000-0005-0000-0000-0000FD030000}"/>
    <cellStyle name="Normal 2 4 5" xfId="992" xr:uid="{00000000-0005-0000-0000-0000FE030000}"/>
    <cellStyle name="Normal 2 4 5 2" xfId="993" xr:uid="{00000000-0005-0000-0000-0000FF030000}"/>
    <cellStyle name="Normal 2 4 6" xfId="994" xr:uid="{00000000-0005-0000-0000-000000040000}"/>
    <cellStyle name="Normal 2 5" xfId="995" xr:uid="{00000000-0005-0000-0000-000001040000}"/>
    <cellStyle name="Normal 2 6" xfId="996" xr:uid="{00000000-0005-0000-0000-000002040000}"/>
    <cellStyle name="Normal 2 6 2" xfId="997" xr:uid="{00000000-0005-0000-0000-000003040000}"/>
    <cellStyle name="Normal 2 6 2 2" xfId="998" xr:uid="{00000000-0005-0000-0000-000004040000}"/>
    <cellStyle name="Normal 2 6 2 2 2" xfId="999" xr:uid="{00000000-0005-0000-0000-000005040000}"/>
    <cellStyle name="Normal 2 6 2 3" xfId="1000" xr:uid="{00000000-0005-0000-0000-000006040000}"/>
    <cellStyle name="Normal 2 6 2 3 2" xfId="1001" xr:uid="{00000000-0005-0000-0000-000007040000}"/>
    <cellStyle name="Normal 2 6 2 4" xfId="1002" xr:uid="{00000000-0005-0000-0000-000008040000}"/>
    <cellStyle name="Normal 2 6 3" xfId="1003" xr:uid="{00000000-0005-0000-0000-000009040000}"/>
    <cellStyle name="Normal 2 6 3 2" xfId="1004" xr:uid="{00000000-0005-0000-0000-00000A040000}"/>
    <cellStyle name="Normal 2 6 4" xfId="1005" xr:uid="{00000000-0005-0000-0000-00000B040000}"/>
    <cellStyle name="Normal 2 6 4 2" xfId="1006" xr:uid="{00000000-0005-0000-0000-00000C040000}"/>
    <cellStyle name="Normal 2 6 5" xfId="1007" xr:uid="{00000000-0005-0000-0000-00000D040000}"/>
    <cellStyle name="Normal 2 7" xfId="1008" xr:uid="{00000000-0005-0000-0000-00000E040000}"/>
    <cellStyle name="Normal 2 7 2" xfId="1009" xr:uid="{00000000-0005-0000-0000-00000F040000}"/>
    <cellStyle name="Normal 2 7 2 2" xfId="1010" xr:uid="{00000000-0005-0000-0000-000010040000}"/>
    <cellStyle name="Normal 2 7 3" xfId="1011" xr:uid="{00000000-0005-0000-0000-000011040000}"/>
    <cellStyle name="Normal 2 7 3 2" xfId="1012" xr:uid="{00000000-0005-0000-0000-000012040000}"/>
    <cellStyle name="Normal 2 7 4" xfId="1013" xr:uid="{00000000-0005-0000-0000-000013040000}"/>
    <cellStyle name="Normal 2 8" xfId="1014" xr:uid="{00000000-0005-0000-0000-000014040000}"/>
    <cellStyle name="Normal 2 8 2" xfId="1015" xr:uid="{00000000-0005-0000-0000-000015040000}"/>
    <cellStyle name="Normal 2 8 2 2" xfId="1016" xr:uid="{00000000-0005-0000-0000-000016040000}"/>
    <cellStyle name="Normal 2 8 3" xfId="1017" xr:uid="{00000000-0005-0000-0000-000017040000}"/>
    <cellStyle name="Normal 2 8 4" xfId="1018" xr:uid="{00000000-0005-0000-0000-000018040000}"/>
    <cellStyle name="Normal 2 9" xfId="1019" xr:uid="{00000000-0005-0000-0000-000019040000}"/>
    <cellStyle name="Normal 2 9 2" xfId="1020" xr:uid="{00000000-0005-0000-0000-00001A040000}"/>
    <cellStyle name="Normal 3" xfId="7" xr:uid="{00000000-0005-0000-0000-00001B040000}"/>
    <cellStyle name="Normal 3 10" xfId="1021" xr:uid="{00000000-0005-0000-0000-00001C040000}"/>
    <cellStyle name="Normal 3 11" xfId="1022" xr:uid="{00000000-0005-0000-0000-00001D040000}"/>
    <cellStyle name="Normal 3 2" xfId="6" xr:uid="{00000000-0005-0000-0000-00001E040000}"/>
    <cellStyle name="Normal 3 2 2" xfId="1023" xr:uid="{00000000-0005-0000-0000-00001F040000}"/>
    <cellStyle name="Normal 3 2 2 2" xfId="1024" xr:uid="{00000000-0005-0000-0000-000020040000}"/>
    <cellStyle name="Normal 3 2 2 2 2" xfId="1025" xr:uid="{00000000-0005-0000-0000-000021040000}"/>
    <cellStyle name="Normal 3 2 2 2 2 2" xfId="1026" xr:uid="{00000000-0005-0000-0000-000022040000}"/>
    <cellStyle name="Normal 3 2 2 2 3" xfId="1027" xr:uid="{00000000-0005-0000-0000-000023040000}"/>
    <cellStyle name="Normal 3 2 2 2 3 2" xfId="1028" xr:uid="{00000000-0005-0000-0000-000024040000}"/>
    <cellStyle name="Normal 3 2 2 2 4" xfId="1029" xr:uid="{00000000-0005-0000-0000-000025040000}"/>
    <cellStyle name="Normal 3 2 2 3" xfId="1030" xr:uid="{00000000-0005-0000-0000-000026040000}"/>
    <cellStyle name="Normal 3 2 2 3 2" xfId="1031" xr:uid="{00000000-0005-0000-0000-000027040000}"/>
    <cellStyle name="Normal 3 2 2 4" xfId="1032" xr:uid="{00000000-0005-0000-0000-000028040000}"/>
    <cellStyle name="Normal 3 2 2 4 2" xfId="1033" xr:uid="{00000000-0005-0000-0000-000029040000}"/>
    <cellStyle name="Normal 3 2 2 5" xfId="1034" xr:uid="{00000000-0005-0000-0000-00002A040000}"/>
    <cellStyle name="Normal 3 2 3" xfId="1035" xr:uid="{00000000-0005-0000-0000-00002B040000}"/>
    <cellStyle name="Normal 3 2 3 2" xfId="1036" xr:uid="{00000000-0005-0000-0000-00002C040000}"/>
    <cellStyle name="Normal 3 2 3 2 2" xfId="1037" xr:uid="{00000000-0005-0000-0000-00002D040000}"/>
    <cellStyle name="Normal 3 2 3 2 2 2" xfId="1038" xr:uid="{00000000-0005-0000-0000-00002E040000}"/>
    <cellStyle name="Normal 3 2 3 2 3" xfId="1039" xr:uid="{00000000-0005-0000-0000-00002F040000}"/>
    <cellStyle name="Normal 3 2 3 2 3 2" xfId="1040" xr:uid="{00000000-0005-0000-0000-000030040000}"/>
    <cellStyle name="Normal 3 2 3 2 4" xfId="1041" xr:uid="{00000000-0005-0000-0000-000031040000}"/>
    <cellStyle name="Normal 3 2 3 3" xfId="1042" xr:uid="{00000000-0005-0000-0000-000032040000}"/>
    <cellStyle name="Normal 3 2 3 3 2" xfId="1043" xr:uid="{00000000-0005-0000-0000-000033040000}"/>
    <cellStyle name="Normal 3 2 3 4" xfId="1044" xr:uid="{00000000-0005-0000-0000-000034040000}"/>
    <cellStyle name="Normal 3 2 3 4 2" xfId="1045" xr:uid="{00000000-0005-0000-0000-000035040000}"/>
    <cellStyle name="Normal 3 2 3 5" xfId="1046" xr:uid="{00000000-0005-0000-0000-000036040000}"/>
    <cellStyle name="Normal 3 2 4" xfId="1047" xr:uid="{00000000-0005-0000-0000-000037040000}"/>
    <cellStyle name="Normal 3 2 4 2" xfId="1048" xr:uid="{00000000-0005-0000-0000-000038040000}"/>
    <cellStyle name="Normal 3 2 4 2 2" xfId="1049" xr:uid="{00000000-0005-0000-0000-000039040000}"/>
    <cellStyle name="Normal 3 2 4 3" xfId="1050" xr:uid="{00000000-0005-0000-0000-00003A040000}"/>
    <cellStyle name="Normal 3 2 4 3 2" xfId="1051" xr:uid="{00000000-0005-0000-0000-00003B040000}"/>
    <cellStyle name="Normal 3 2 4 4" xfId="1052" xr:uid="{00000000-0005-0000-0000-00003C040000}"/>
    <cellStyle name="Normal 3 2 5" xfId="1053" xr:uid="{00000000-0005-0000-0000-00003D040000}"/>
    <cellStyle name="Normal 3 2 5 2" xfId="1054" xr:uid="{00000000-0005-0000-0000-00003E040000}"/>
    <cellStyle name="Normal 3 2 6" xfId="1055" xr:uid="{00000000-0005-0000-0000-00003F040000}"/>
    <cellStyle name="Normal 3 2 6 2" xfId="1056" xr:uid="{00000000-0005-0000-0000-000040040000}"/>
    <cellStyle name="Normal 3 2 7" xfId="1057" xr:uid="{00000000-0005-0000-0000-000041040000}"/>
    <cellStyle name="Normal 3 2 8" xfId="1058" xr:uid="{00000000-0005-0000-0000-000042040000}"/>
    <cellStyle name="Normal 3 3" xfId="1059" xr:uid="{00000000-0005-0000-0000-000043040000}"/>
    <cellStyle name="Normal 3 3 2" xfId="1060" xr:uid="{00000000-0005-0000-0000-000044040000}"/>
    <cellStyle name="Normal 3 3 2 2" xfId="1061" xr:uid="{00000000-0005-0000-0000-000045040000}"/>
    <cellStyle name="Normal 3 3 2 2 2" xfId="1062" xr:uid="{00000000-0005-0000-0000-000046040000}"/>
    <cellStyle name="Normal 3 3 2 3" xfId="1063" xr:uid="{00000000-0005-0000-0000-000047040000}"/>
    <cellStyle name="Normal 3 3 2 3 2" xfId="1064" xr:uid="{00000000-0005-0000-0000-000048040000}"/>
    <cellStyle name="Normal 3 3 2 4" xfId="1065" xr:uid="{00000000-0005-0000-0000-000049040000}"/>
    <cellStyle name="Normal 3 3 3" xfId="1066" xr:uid="{00000000-0005-0000-0000-00004A040000}"/>
    <cellStyle name="Normal 3 3 3 2" xfId="1067" xr:uid="{00000000-0005-0000-0000-00004B040000}"/>
    <cellStyle name="Normal 3 3 4" xfId="1068" xr:uid="{00000000-0005-0000-0000-00004C040000}"/>
    <cellStyle name="Normal 3 3 4 2" xfId="1069" xr:uid="{00000000-0005-0000-0000-00004D040000}"/>
    <cellStyle name="Normal 3 3 5" xfId="1070" xr:uid="{00000000-0005-0000-0000-00004E040000}"/>
    <cellStyle name="Normal 3 4" xfId="1071" xr:uid="{00000000-0005-0000-0000-00004F040000}"/>
    <cellStyle name="Normal 3 4 2" xfId="1072" xr:uid="{00000000-0005-0000-0000-000050040000}"/>
    <cellStyle name="Normal 3 4 2 2" xfId="1073" xr:uid="{00000000-0005-0000-0000-000051040000}"/>
    <cellStyle name="Normal 3 4 2 2 2" xfId="1074" xr:uid="{00000000-0005-0000-0000-000052040000}"/>
    <cellStyle name="Normal 3 4 2 3" xfId="1075" xr:uid="{00000000-0005-0000-0000-000053040000}"/>
    <cellStyle name="Normal 3 4 2 3 2" xfId="1076" xr:uid="{00000000-0005-0000-0000-000054040000}"/>
    <cellStyle name="Normal 3 4 2 4" xfId="1077" xr:uid="{00000000-0005-0000-0000-000055040000}"/>
    <cellStyle name="Normal 3 4 3" xfId="1078" xr:uid="{00000000-0005-0000-0000-000056040000}"/>
    <cellStyle name="Normal 3 4 3 2" xfId="1079" xr:uid="{00000000-0005-0000-0000-000057040000}"/>
    <cellStyle name="Normal 3 4 4" xfId="1080" xr:uid="{00000000-0005-0000-0000-000058040000}"/>
    <cellStyle name="Normal 3 4 4 2" xfId="1081" xr:uid="{00000000-0005-0000-0000-000059040000}"/>
    <cellStyle name="Normal 3 4 5" xfId="1082" xr:uid="{00000000-0005-0000-0000-00005A040000}"/>
    <cellStyle name="Normal 3 5" xfId="1083" xr:uid="{00000000-0005-0000-0000-00005B040000}"/>
    <cellStyle name="Normal 3 6" xfId="1084" xr:uid="{00000000-0005-0000-0000-00005C040000}"/>
    <cellStyle name="Normal 3 6 2" xfId="1085" xr:uid="{00000000-0005-0000-0000-00005D040000}"/>
    <cellStyle name="Normal 3 6 2 2" xfId="1086" xr:uid="{00000000-0005-0000-0000-00005E040000}"/>
    <cellStyle name="Normal 3 6 3" xfId="1087" xr:uid="{00000000-0005-0000-0000-00005F040000}"/>
    <cellStyle name="Normal 3 6 3 2" xfId="1088" xr:uid="{00000000-0005-0000-0000-000060040000}"/>
    <cellStyle name="Normal 3 6 4" xfId="1089" xr:uid="{00000000-0005-0000-0000-000061040000}"/>
    <cellStyle name="Normal 3 7" xfId="1090" xr:uid="{00000000-0005-0000-0000-000062040000}"/>
    <cellStyle name="Normal 3 7 2" xfId="1091" xr:uid="{00000000-0005-0000-0000-000063040000}"/>
    <cellStyle name="Normal 3 8" xfId="1092" xr:uid="{00000000-0005-0000-0000-000064040000}"/>
    <cellStyle name="Normal 3 8 2" xfId="1093" xr:uid="{00000000-0005-0000-0000-000065040000}"/>
    <cellStyle name="Normal 3 8 3" xfId="1094" xr:uid="{00000000-0005-0000-0000-000066040000}"/>
    <cellStyle name="Normal 3 9" xfId="1095" xr:uid="{00000000-0005-0000-0000-000067040000}"/>
    <cellStyle name="Normal 4" xfId="1096" xr:uid="{00000000-0005-0000-0000-000068040000}"/>
    <cellStyle name="Normal 4 2" xfId="1097" xr:uid="{00000000-0005-0000-0000-000069040000}"/>
    <cellStyle name="Normal 4 2 2" xfId="1098" xr:uid="{00000000-0005-0000-0000-00006A040000}"/>
    <cellStyle name="Normal 4 2 2 2" xfId="1099" xr:uid="{00000000-0005-0000-0000-00006B040000}"/>
    <cellStyle name="Normal 4 2 3" xfId="1100" xr:uid="{00000000-0005-0000-0000-00006C040000}"/>
    <cellStyle name="Normal 4 2 3 2" xfId="1101" xr:uid="{00000000-0005-0000-0000-00006D040000}"/>
    <cellStyle name="Normal 4 2 4" xfId="1102" xr:uid="{00000000-0005-0000-0000-00006E040000}"/>
    <cellStyle name="Normal 4 3" xfId="1103" xr:uid="{00000000-0005-0000-0000-00006F040000}"/>
    <cellStyle name="Normal 4 3 2" xfId="1104" xr:uid="{00000000-0005-0000-0000-000070040000}"/>
    <cellStyle name="Normal 4 4" xfId="1105" xr:uid="{00000000-0005-0000-0000-000071040000}"/>
    <cellStyle name="Normal 4 4 2" xfId="1106" xr:uid="{00000000-0005-0000-0000-000072040000}"/>
    <cellStyle name="Normal 4 5" xfId="1107" xr:uid="{00000000-0005-0000-0000-000073040000}"/>
    <cellStyle name="Normal 4 6" xfId="1108" xr:uid="{00000000-0005-0000-0000-000074040000}"/>
    <cellStyle name="Normal 4 7" xfId="1109" xr:uid="{00000000-0005-0000-0000-000075040000}"/>
    <cellStyle name="Normal 5" xfId="1110" xr:uid="{00000000-0005-0000-0000-000076040000}"/>
    <cellStyle name="Normal 5 2" xfId="1111" xr:uid="{00000000-0005-0000-0000-000077040000}"/>
    <cellStyle name="Normal 5 2 2" xfId="1112" xr:uid="{00000000-0005-0000-0000-000078040000}"/>
    <cellStyle name="Normal 5 2 2 2" xfId="1113" xr:uid="{00000000-0005-0000-0000-000079040000}"/>
    <cellStyle name="Normal 5 2 3" xfId="1114" xr:uid="{00000000-0005-0000-0000-00007A040000}"/>
    <cellStyle name="Normal 5 2 3 2" xfId="1115" xr:uid="{00000000-0005-0000-0000-00007B040000}"/>
    <cellStyle name="Normal 5 2 4" xfId="1116" xr:uid="{00000000-0005-0000-0000-00007C040000}"/>
    <cellStyle name="Normal 5 3" xfId="1117" xr:uid="{00000000-0005-0000-0000-00007D040000}"/>
    <cellStyle name="Normal 5 3 2" xfId="1118" xr:uid="{00000000-0005-0000-0000-00007E040000}"/>
    <cellStyle name="Normal 5 4" xfId="1119" xr:uid="{00000000-0005-0000-0000-00007F040000}"/>
    <cellStyle name="Normal 5 4 2" xfId="1120" xr:uid="{00000000-0005-0000-0000-000080040000}"/>
    <cellStyle name="Normal 5 5" xfId="1121" xr:uid="{00000000-0005-0000-0000-000081040000}"/>
    <cellStyle name="Normal 5 6" xfId="1122" xr:uid="{00000000-0005-0000-0000-000082040000}"/>
    <cellStyle name="Normal 6" xfId="1123" xr:uid="{00000000-0005-0000-0000-000083040000}"/>
    <cellStyle name="Normal 6 2" xfId="1124" xr:uid="{00000000-0005-0000-0000-000084040000}"/>
    <cellStyle name="Normal 6 2 2" xfId="1125" xr:uid="{00000000-0005-0000-0000-000085040000}"/>
    <cellStyle name="Normal 6 2 2 2" xfId="1126" xr:uid="{00000000-0005-0000-0000-000086040000}"/>
    <cellStyle name="Normal 6 2 3" xfId="1127" xr:uid="{00000000-0005-0000-0000-000087040000}"/>
    <cellStyle name="Normal 6 2 3 2" xfId="1128" xr:uid="{00000000-0005-0000-0000-000088040000}"/>
    <cellStyle name="Normal 6 2 4" xfId="1129" xr:uid="{00000000-0005-0000-0000-000089040000}"/>
    <cellStyle name="Normal 6 3" xfId="1130" xr:uid="{00000000-0005-0000-0000-00008A040000}"/>
    <cellStyle name="Normal 6 3 2" xfId="1131" xr:uid="{00000000-0005-0000-0000-00008B040000}"/>
    <cellStyle name="Normal 6 4" xfId="1132" xr:uid="{00000000-0005-0000-0000-00008C040000}"/>
    <cellStyle name="Normal 6 4 2" xfId="1133" xr:uid="{00000000-0005-0000-0000-00008D040000}"/>
    <cellStyle name="Normal 6 5" xfId="1134" xr:uid="{00000000-0005-0000-0000-00008E040000}"/>
    <cellStyle name="Normal 6 6" xfId="1135" xr:uid="{00000000-0005-0000-0000-00008F040000}"/>
    <cellStyle name="Normal 7" xfId="1136" xr:uid="{00000000-0005-0000-0000-000090040000}"/>
    <cellStyle name="Normal 7 2" xfId="1137" xr:uid="{00000000-0005-0000-0000-000091040000}"/>
    <cellStyle name="Normal 7 2 2" xfId="1138" xr:uid="{00000000-0005-0000-0000-000092040000}"/>
    <cellStyle name="Normal 7 3" xfId="1139" xr:uid="{00000000-0005-0000-0000-000093040000}"/>
    <cellStyle name="Normal 7 3 2" xfId="1140" xr:uid="{00000000-0005-0000-0000-000094040000}"/>
    <cellStyle name="Normal 7 4" xfId="1141" xr:uid="{00000000-0005-0000-0000-000095040000}"/>
    <cellStyle name="Normal 7 5" xfId="1142" xr:uid="{00000000-0005-0000-0000-000096040000}"/>
    <cellStyle name="Normal 7 6" xfId="1143" xr:uid="{00000000-0005-0000-0000-000097040000}"/>
    <cellStyle name="Normal 8" xfId="1144" xr:uid="{00000000-0005-0000-0000-000098040000}"/>
    <cellStyle name="Normal 8 2" xfId="1145" xr:uid="{00000000-0005-0000-0000-000099040000}"/>
    <cellStyle name="Normal 8 2 2" xfId="1146" xr:uid="{00000000-0005-0000-0000-00009A040000}"/>
    <cellStyle name="Normal 8 3" xfId="1147" xr:uid="{00000000-0005-0000-0000-00009B040000}"/>
    <cellStyle name="Normal 8 3 2" xfId="1148" xr:uid="{00000000-0005-0000-0000-00009C040000}"/>
    <cellStyle name="Normal 8 4" xfId="1149" xr:uid="{00000000-0005-0000-0000-00009D040000}"/>
    <cellStyle name="Normal 9" xfId="1150" xr:uid="{00000000-0005-0000-0000-00009E040000}"/>
    <cellStyle name="Note 2" xfId="1151" xr:uid="{00000000-0005-0000-0000-00009F040000}"/>
    <cellStyle name="Note 3" xfId="1152" xr:uid="{00000000-0005-0000-0000-0000A0040000}"/>
    <cellStyle name="Note 4" xfId="1153" xr:uid="{00000000-0005-0000-0000-0000A1040000}"/>
    <cellStyle name="Note 5" xfId="1154" xr:uid="{00000000-0005-0000-0000-0000A2040000}"/>
    <cellStyle name="Number." xfId="1155" xr:uid="{00000000-0005-0000-0000-0000A3040000}"/>
    <cellStyle name="Output 2" xfId="1156" xr:uid="{00000000-0005-0000-0000-0000A5040000}"/>
    <cellStyle name="Output 2 2" xfId="1157" xr:uid="{00000000-0005-0000-0000-0000A6040000}"/>
    <cellStyle name="Output 2 3" xfId="1158" xr:uid="{00000000-0005-0000-0000-0000A7040000}"/>
    <cellStyle name="Output 2 4" xfId="1159" xr:uid="{00000000-0005-0000-0000-0000A8040000}"/>
    <cellStyle name="Output 2 5" xfId="1160" xr:uid="{00000000-0005-0000-0000-0000A9040000}"/>
    <cellStyle name="Output 3" xfId="1161" xr:uid="{00000000-0005-0000-0000-0000AA040000}"/>
    <cellStyle name="Output 4" xfId="1162" xr:uid="{00000000-0005-0000-0000-0000AB040000}"/>
    <cellStyle name="Output 5" xfId="1163" xr:uid="{00000000-0005-0000-0000-0000AC040000}"/>
    <cellStyle name="Output 6" xfId="1164" xr:uid="{00000000-0005-0000-0000-0000AD040000}"/>
    <cellStyle name="Percent" xfId="1" builtinId="5"/>
    <cellStyle name="Percent 10" xfId="1165" xr:uid="{00000000-0005-0000-0000-0000AF040000}"/>
    <cellStyle name="Percent 11" xfId="1166" xr:uid="{00000000-0005-0000-0000-0000B0040000}"/>
    <cellStyle name="Percent 12" xfId="1167" xr:uid="{00000000-0005-0000-0000-0000B1040000}"/>
    <cellStyle name="Percent 2" xfId="1168" xr:uid="{00000000-0005-0000-0000-0000B2040000}"/>
    <cellStyle name="Percent 2 10" xfId="1169" xr:uid="{00000000-0005-0000-0000-0000B3040000}"/>
    <cellStyle name="Percent 2 2" xfId="1170" xr:uid="{00000000-0005-0000-0000-0000B4040000}"/>
    <cellStyle name="Percent 2 2 2" xfId="1171" xr:uid="{00000000-0005-0000-0000-0000B5040000}"/>
    <cellStyle name="Percent 2 2 2 2" xfId="1172" xr:uid="{00000000-0005-0000-0000-0000B6040000}"/>
    <cellStyle name="Percent 2 2 2 2 2" xfId="1173" xr:uid="{00000000-0005-0000-0000-0000B7040000}"/>
    <cellStyle name="Percent 2 2 2 2 2 2" xfId="1174" xr:uid="{00000000-0005-0000-0000-0000B8040000}"/>
    <cellStyle name="Percent 2 2 2 2 2 2 2" xfId="1175" xr:uid="{00000000-0005-0000-0000-0000B9040000}"/>
    <cellStyle name="Percent 2 2 2 2 2 3" xfId="1176" xr:uid="{00000000-0005-0000-0000-0000BA040000}"/>
    <cellStyle name="Percent 2 2 2 2 2 3 2" xfId="1177" xr:uid="{00000000-0005-0000-0000-0000BB040000}"/>
    <cellStyle name="Percent 2 2 2 2 2 4" xfId="1178" xr:uid="{00000000-0005-0000-0000-0000BC040000}"/>
    <cellStyle name="Percent 2 2 2 2 3" xfId="1179" xr:uid="{00000000-0005-0000-0000-0000BD040000}"/>
    <cellStyle name="Percent 2 2 2 2 3 2" xfId="1180" xr:uid="{00000000-0005-0000-0000-0000BE040000}"/>
    <cellStyle name="Percent 2 2 2 2 4" xfId="1181" xr:uid="{00000000-0005-0000-0000-0000BF040000}"/>
    <cellStyle name="Percent 2 2 2 2 4 2" xfId="1182" xr:uid="{00000000-0005-0000-0000-0000C0040000}"/>
    <cellStyle name="Percent 2 2 2 2 5" xfId="1183" xr:uid="{00000000-0005-0000-0000-0000C1040000}"/>
    <cellStyle name="Percent 2 2 2 3" xfId="1184" xr:uid="{00000000-0005-0000-0000-0000C2040000}"/>
    <cellStyle name="Percent 2 2 2 3 2" xfId="1185" xr:uid="{00000000-0005-0000-0000-0000C3040000}"/>
    <cellStyle name="Percent 2 2 2 3 2 2" xfId="1186" xr:uid="{00000000-0005-0000-0000-0000C4040000}"/>
    <cellStyle name="Percent 2 2 2 3 3" xfId="1187" xr:uid="{00000000-0005-0000-0000-0000C5040000}"/>
    <cellStyle name="Percent 2 2 2 3 3 2" xfId="1188" xr:uid="{00000000-0005-0000-0000-0000C6040000}"/>
    <cellStyle name="Percent 2 2 2 3 4" xfId="1189" xr:uid="{00000000-0005-0000-0000-0000C7040000}"/>
    <cellStyle name="Percent 2 2 2 4" xfId="1190" xr:uid="{00000000-0005-0000-0000-0000C8040000}"/>
    <cellStyle name="Percent 2 2 2 4 2" xfId="1191" xr:uid="{00000000-0005-0000-0000-0000C9040000}"/>
    <cellStyle name="Percent 2 2 2 5" xfId="1192" xr:uid="{00000000-0005-0000-0000-0000CA040000}"/>
    <cellStyle name="Percent 2 2 2 5 2" xfId="1193" xr:uid="{00000000-0005-0000-0000-0000CB040000}"/>
    <cellStyle name="Percent 2 2 2 6" xfId="1194" xr:uid="{00000000-0005-0000-0000-0000CC040000}"/>
    <cellStyle name="Percent 2 2 3" xfId="1195" xr:uid="{00000000-0005-0000-0000-0000CD040000}"/>
    <cellStyle name="Percent 2 2 4" xfId="1196" xr:uid="{00000000-0005-0000-0000-0000CE040000}"/>
    <cellStyle name="Percent 2 2 4 2" xfId="1197" xr:uid="{00000000-0005-0000-0000-0000CF040000}"/>
    <cellStyle name="Percent 2 2 4 2 2" xfId="1198" xr:uid="{00000000-0005-0000-0000-0000D0040000}"/>
    <cellStyle name="Percent 2 2 4 3" xfId="1199" xr:uid="{00000000-0005-0000-0000-0000D1040000}"/>
    <cellStyle name="Percent 2 2 4 3 2" xfId="1200" xr:uid="{00000000-0005-0000-0000-0000D2040000}"/>
    <cellStyle name="Percent 2 2 4 4" xfId="1201" xr:uid="{00000000-0005-0000-0000-0000D3040000}"/>
    <cellStyle name="Percent 2 2 5" xfId="1202" xr:uid="{00000000-0005-0000-0000-0000D4040000}"/>
    <cellStyle name="Percent 2 2 5 2" xfId="1203" xr:uid="{00000000-0005-0000-0000-0000D5040000}"/>
    <cellStyle name="Percent 2 2 6" xfId="1204" xr:uid="{00000000-0005-0000-0000-0000D6040000}"/>
    <cellStyle name="Percent 2 2 6 2" xfId="1205" xr:uid="{00000000-0005-0000-0000-0000D7040000}"/>
    <cellStyle name="Percent 2 2 7" xfId="1206" xr:uid="{00000000-0005-0000-0000-0000D8040000}"/>
    <cellStyle name="Percent 2 2 8" xfId="1207" xr:uid="{00000000-0005-0000-0000-0000D9040000}"/>
    <cellStyle name="Percent 2 3" xfId="1208" xr:uid="{00000000-0005-0000-0000-0000DA040000}"/>
    <cellStyle name="Percent 2 3 2" xfId="1209" xr:uid="{00000000-0005-0000-0000-0000DB040000}"/>
    <cellStyle name="Percent 2 3 2 2" xfId="1210" xr:uid="{00000000-0005-0000-0000-0000DC040000}"/>
    <cellStyle name="Percent 2 3 2 2 2" xfId="1211" xr:uid="{00000000-0005-0000-0000-0000DD040000}"/>
    <cellStyle name="Percent 2 3 2 2 2 2" xfId="1212" xr:uid="{00000000-0005-0000-0000-0000DE040000}"/>
    <cellStyle name="Percent 2 3 2 2 3" xfId="1213" xr:uid="{00000000-0005-0000-0000-0000DF040000}"/>
    <cellStyle name="Percent 2 3 2 2 3 2" xfId="1214" xr:uid="{00000000-0005-0000-0000-0000E0040000}"/>
    <cellStyle name="Percent 2 3 2 2 4" xfId="1215" xr:uid="{00000000-0005-0000-0000-0000E1040000}"/>
    <cellStyle name="Percent 2 3 2 3" xfId="1216" xr:uid="{00000000-0005-0000-0000-0000E2040000}"/>
    <cellStyle name="Percent 2 3 2 3 2" xfId="1217" xr:uid="{00000000-0005-0000-0000-0000E3040000}"/>
    <cellStyle name="Percent 2 3 2 4" xfId="1218" xr:uid="{00000000-0005-0000-0000-0000E4040000}"/>
    <cellStyle name="Percent 2 3 2 4 2" xfId="1219" xr:uid="{00000000-0005-0000-0000-0000E5040000}"/>
    <cellStyle name="Percent 2 3 2 5" xfId="1220" xr:uid="{00000000-0005-0000-0000-0000E6040000}"/>
    <cellStyle name="Percent 2 3 3" xfId="1221" xr:uid="{00000000-0005-0000-0000-0000E7040000}"/>
    <cellStyle name="Percent 2 3 3 2" xfId="1222" xr:uid="{00000000-0005-0000-0000-0000E8040000}"/>
    <cellStyle name="Percent 2 3 3 2 2" xfId="1223" xr:uid="{00000000-0005-0000-0000-0000E9040000}"/>
    <cellStyle name="Percent 2 3 3 3" xfId="1224" xr:uid="{00000000-0005-0000-0000-0000EA040000}"/>
    <cellStyle name="Percent 2 3 3 3 2" xfId="1225" xr:uid="{00000000-0005-0000-0000-0000EB040000}"/>
    <cellStyle name="Percent 2 3 3 4" xfId="1226" xr:uid="{00000000-0005-0000-0000-0000EC040000}"/>
    <cellStyle name="Percent 2 3 4" xfId="1227" xr:uid="{00000000-0005-0000-0000-0000ED040000}"/>
    <cellStyle name="Percent 2 3 4 2" xfId="1228" xr:uid="{00000000-0005-0000-0000-0000EE040000}"/>
    <cellStyle name="Percent 2 3 5" xfId="1229" xr:uid="{00000000-0005-0000-0000-0000EF040000}"/>
    <cellStyle name="Percent 2 3 5 2" xfId="1230" xr:uid="{00000000-0005-0000-0000-0000F0040000}"/>
    <cellStyle name="Percent 2 3 6" xfId="1231" xr:uid="{00000000-0005-0000-0000-0000F1040000}"/>
    <cellStyle name="Percent 2 4" xfId="1232" xr:uid="{00000000-0005-0000-0000-0000F2040000}"/>
    <cellStyle name="Percent 2 5" xfId="1233" xr:uid="{00000000-0005-0000-0000-0000F3040000}"/>
    <cellStyle name="Percent 2 5 2" xfId="1234" xr:uid="{00000000-0005-0000-0000-0000F4040000}"/>
    <cellStyle name="Percent 2 5 2 2" xfId="1235" xr:uid="{00000000-0005-0000-0000-0000F5040000}"/>
    <cellStyle name="Percent 2 5 3" xfId="1236" xr:uid="{00000000-0005-0000-0000-0000F6040000}"/>
    <cellStyle name="Percent 2 5 3 2" xfId="1237" xr:uid="{00000000-0005-0000-0000-0000F7040000}"/>
    <cellStyle name="Percent 2 5 4" xfId="1238" xr:uid="{00000000-0005-0000-0000-0000F8040000}"/>
    <cellStyle name="Percent 2 6" xfId="1239" xr:uid="{00000000-0005-0000-0000-0000F9040000}"/>
    <cellStyle name="Percent 2 6 2" xfId="1240" xr:uid="{00000000-0005-0000-0000-0000FA040000}"/>
    <cellStyle name="Percent 2 7" xfId="1241" xr:uid="{00000000-0005-0000-0000-0000FB040000}"/>
    <cellStyle name="Percent 2 7 2" xfId="1242" xr:uid="{00000000-0005-0000-0000-0000FC040000}"/>
    <cellStyle name="Percent 2 7 3" xfId="1243" xr:uid="{00000000-0005-0000-0000-0000FD040000}"/>
    <cellStyle name="Percent 2 8" xfId="1244" xr:uid="{00000000-0005-0000-0000-0000FE040000}"/>
    <cellStyle name="Percent 2 9" xfId="1245" xr:uid="{00000000-0005-0000-0000-0000FF040000}"/>
    <cellStyle name="Percent 3" xfId="11" xr:uid="{00000000-0005-0000-0000-000000050000}"/>
    <cellStyle name="Percent 3 2" xfId="1246" xr:uid="{00000000-0005-0000-0000-000001050000}"/>
    <cellStyle name="Percent 3 2 2" xfId="1247" xr:uid="{00000000-0005-0000-0000-000002050000}"/>
    <cellStyle name="Percent 3 2 2 2" xfId="1248" xr:uid="{00000000-0005-0000-0000-000003050000}"/>
    <cellStyle name="Percent 3 2 3" xfId="1249" xr:uid="{00000000-0005-0000-0000-000004050000}"/>
    <cellStyle name="Percent 3 2 3 2" xfId="1250" xr:uid="{00000000-0005-0000-0000-000005050000}"/>
    <cellStyle name="Percent 3 2 4" xfId="1251" xr:uid="{00000000-0005-0000-0000-000006050000}"/>
    <cellStyle name="Percent 3 3" xfId="1252" xr:uid="{00000000-0005-0000-0000-000007050000}"/>
    <cellStyle name="Percent 3 3 2" xfId="1253" xr:uid="{00000000-0005-0000-0000-000008050000}"/>
    <cellStyle name="Percent 3 4" xfId="1254" xr:uid="{00000000-0005-0000-0000-000009050000}"/>
    <cellStyle name="Percent 3 4 2" xfId="1255" xr:uid="{00000000-0005-0000-0000-00000A050000}"/>
    <cellStyle name="Percent 3 4 3" xfId="1256" xr:uid="{00000000-0005-0000-0000-00000B050000}"/>
    <cellStyle name="Percent 3 5" xfId="1257" xr:uid="{00000000-0005-0000-0000-00000C050000}"/>
    <cellStyle name="Percent 3 6" xfId="1258" xr:uid="{00000000-0005-0000-0000-00000D050000}"/>
    <cellStyle name="Percent 3 7" xfId="1259" xr:uid="{00000000-0005-0000-0000-00000E050000}"/>
    <cellStyle name="Percent 4" xfId="1260" xr:uid="{00000000-0005-0000-0000-00000F050000}"/>
    <cellStyle name="Percent 4 2" xfId="1261" xr:uid="{00000000-0005-0000-0000-000010050000}"/>
    <cellStyle name="Percent 4 2 2" xfId="1262" xr:uid="{00000000-0005-0000-0000-000011050000}"/>
    <cellStyle name="Percent 4 2 2 2" xfId="1263" xr:uid="{00000000-0005-0000-0000-000012050000}"/>
    <cellStyle name="Percent 4 2 3" xfId="1264" xr:uid="{00000000-0005-0000-0000-000013050000}"/>
    <cellStyle name="Percent 4 2 3 2" xfId="1265" xr:uid="{00000000-0005-0000-0000-000014050000}"/>
    <cellStyle name="Percent 4 2 4" xfId="1266" xr:uid="{00000000-0005-0000-0000-000015050000}"/>
    <cellStyle name="Percent 4 3" xfId="1267" xr:uid="{00000000-0005-0000-0000-000016050000}"/>
    <cellStyle name="Percent 4 3 2" xfId="1268" xr:uid="{00000000-0005-0000-0000-000017050000}"/>
    <cellStyle name="Percent 4 4" xfId="1269" xr:uid="{00000000-0005-0000-0000-000018050000}"/>
    <cellStyle name="Percent 4 4 2" xfId="1270" xr:uid="{00000000-0005-0000-0000-000019050000}"/>
    <cellStyle name="Percent 4 5" xfId="1271" xr:uid="{00000000-0005-0000-0000-00001A050000}"/>
    <cellStyle name="Percent 5" xfId="1272" xr:uid="{00000000-0005-0000-0000-00001B050000}"/>
    <cellStyle name="Percent 5 2" xfId="1273" xr:uid="{00000000-0005-0000-0000-00001C050000}"/>
    <cellStyle name="Percent 5 2 2" xfId="1274" xr:uid="{00000000-0005-0000-0000-00001D050000}"/>
    <cellStyle name="Percent 5 2 2 2" xfId="1275" xr:uid="{00000000-0005-0000-0000-00001E050000}"/>
    <cellStyle name="Percent 5 2 3" xfId="1276" xr:uid="{00000000-0005-0000-0000-00001F050000}"/>
    <cellStyle name="Percent 5 2 3 2" xfId="1277" xr:uid="{00000000-0005-0000-0000-000020050000}"/>
    <cellStyle name="Percent 5 2 4" xfId="1278" xr:uid="{00000000-0005-0000-0000-000021050000}"/>
    <cellStyle name="Percent 5 3" xfId="1279" xr:uid="{00000000-0005-0000-0000-000022050000}"/>
    <cellStyle name="Percent 5 3 2" xfId="1280" xr:uid="{00000000-0005-0000-0000-000023050000}"/>
    <cellStyle name="Percent 5 4" xfId="1281" xr:uid="{00000000-0005-0000-0000-000024050000}"/>
    <cellStyle name="Percent 5 4 2" xfId="1282" xr:uid="{00000000-0005-0000-0000-000025050000}"/>
    <cellStyle name="Percent 5 5" xfId="1283" xr:uid="{00000000-0005-0000-0000-000026050000}"/>
    <cellStyle name="Percent 6" xfId="1284" xr:uid="{00000000-0005-0000-0000-000027050000}"/>
    <cellStyle name="Percent 7" xfId="1285" xr:uid="{00000000-0005-0000-0000-000028050000}"/>
    <cellStyle name="Percent 7 2" xfId="1286" xr:uid="{00000000-0005-0000-0000-000029050000}"/>
    <cellStyle name="Percent 7 2 2" xfId="1287" xr:uid="{00000000-0005-0000-0000-00002A050000}"/>
    <cellStyle name="Percent 7 3" xfId="1288" xr:uid="{00000000-0005-0000-0000-00002B050000}"/>
    <cellStyle name="Percent 7 3 2" xfId="1289" xr:uid="{00000000-0005-0000-0000-00002C050000}"/>
    <cellStyle name="Percent 7 4" xfId="1290" xr:uid="{00000000-0005-0000-0000-00002D050000}"/>
    <cellStyle name="Percent 7 5" xfId="1291" xr:uid="{00000000-0005-0000-0000-00002E050000}"/>
    <cellStyle name="Percent 8" xfId="1292" xr:uid="{00000000-0005-0000-0000-00002F050000}"/>
    <cellStyle name="Percent 8 2" xfId="1293" xr:uid="{00000000-0005-0000-0000-000030050000}"/>
    <cellStyle name="Percent 8 2 2" xfId="1294" xr:uid="{00000000-0005-0000-0000-000031050000}"/>
    <cellStyle name="Percent 8 3" xfId="1295" xr:uid="{00000000-0005-0000-0000-000032050000}"/>
    <cellStyle name="Percent 8 3 2" xfId="1296" xr:uid="{00000000-0005-0000-0000-000033050000}"/>
    <cellStyle name="Percent 8 4" xfId="1297" xr:uid="{00000000-0005-0000-0000-000034050000}"/>
    <cellStyle name="Percent 9" xfId="1298" xr:uid="{00000000-0005-0000-0000-000035050000}"/>
    <cellStyle name="Section Split" xfId="1299" xr:uid="{00000000-0005-0000-0000-000036050000}"/>
    <cellStyle name="SubTotal" xfId="1300" xr:uid="{00000000-0005-0000-0000-000037050000}"/>
    <cellStyle name="Tab Subtitle" xfId="1301" xr:uid="{00000000-0005-0000-0000-000038050000}"/>
    <cellStyle name="Tab Title" xfId="1302" xr:uid="{00000000-0005-0000-0000-000039050000}"/>
    <cellStyle name="Time Line" xfId="1303" xr:uid="{00000000-0005-0000-0000-00003A050000}"/>
    <cellStyle name="Title 2" xfId="1304" xr:uid="{00000000-0005-0000-0000-00003B050000}"/>
    <cellStyle name="Title 3" xfId="1305" xr:uid="{00000000-0005-0000-0000-00003C050000}"/>
    <cellStyle name="Title 4" xfId="1306" xr:uid="{00000000-0005-0000-0000-00003D050000}"/>
    <cellStyle name="Title 5" xfId="1307" xr:uid="{00000000-0005-0000-0000-00003E050000}"/>
    <cellStyle name="Total 2" xfId="1308" xr:uid="{00000000-0005-0000-0000-00003F050000}"/>
    <cellStyle name="Total 2 2" xfId="1309" xr:uid="{00000000-0005-0000-0000-000040050000}"/>
    <cellStyle name="Total 2 3" xfId="1310" xr:uid="{00000000-0005-0000-0000-000041050000}"/>
    <cellStyle name="Total 3" xfId="1311" xr:uid="{00000000-0005-0000-0000-000042050000}"/>
    <cellStyle name="Total 4" xfId="1312" xr:uid="{00000000-0005-0000-0000-000043050000}"/>
    <cellStyle name="Total 5" xfId="1313" xr:uid="{00000000-0005-0000-0000-000044050000}"/>
    <cellStyle name="Unique Formula" xfId="1314" xr:uid="{00000000-0005-0000-0000-000045050000}"/>
    <cellStyle name="Warning Text 2" xfId="1315" xr:uid="{00000000-0005-0000-0000-000046050000}"/>
    <cellStyle name="Warning Text 3" xfId="1316" xr:uid="{00000000-0005-0000-0000-000047050000}"/>
    <cellStyle name="Warning Text 4" xfId="1317" xr:uid="{00000000-0005-0000-0000-000048050000}"/>
    <cellStyle name="Warning Text 5" xfId="1318" xr:uid="{00000000-0005-0000-0000-000049050000}"/>
    <cellStyle name="Warning Text 6" xfId="1319" xr:uid="{00000000-0005-0000-0000-00004A050000}"/>
    <cellStyle name="X.rangename" xfId="1320" xr:uid="{00000000-0005-0000-0000-00004B050000}"/>
    <cellStyle name="X.usernotes" xfId="1321" xr:uid="{00000000-0005-0000-0000-00004C050000}"/>
    <cellStyle name="Year" xfId="1322" xr:uid="{00000000-0005-0000-0000-00004D050000}"/>
    <cellStyle name="Year 2" xfId="1323" xr:uid="{00000000-0005-0000-0000-00004E050000}"/>
    <cellStyle name="Year 3" xfId="1324" xr:uid="{00000000-0005-0000-0000-00004F050000}"/>
    <cellStyle name="Year 3 2" xfId="1325" xr:uid="{00000000-0005-0000-0000-000050050000}"/>
    <cellStyle name="Year 4" xfId="1326" xr:uid="{00000000-0005-0000-0000-000051050000}"/>
  </cellStyles>
  <dxfs count="0"/>
  <tableStyles count="0" defaultTableStyle="TableStyleMedium2" defaultPivotStyle="PivotStyleLight16"/>
  <colors>
    <mruColors>
      <color rgb="FF3F3F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6867524</xdr:colOff>
      <xdr:row>0</xdr:row>
      <xdr:rowOff>133350</xdr:rowOff>
    </xdr:from>
    <xdr:to>
      <xdr:col>15</xdr:col>
      <xdr:colOff>28574</xdr:colOff>
      <xdr:row>8</xdr:row>
      <xdr:rowOff>40481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9F8D0E-AB0F-4048-8347-2314A415E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29474" y="133350"/>
          <a:ext cx="866775" cy="1050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"/>
  <sheetViews>
    <sheetView workbookViewId="0">
      <selection activeCell="D21" sqref="D21"/>
    </sheetView>
  </sheetViews>
  <sheetFormatPr defaultColWidth="0" defaultRowHeight="9.9499999999999993" zeroHeight="1"/>
  <cols>
    <col min="1" max="1" width="1.140625" style="2" customWidth="1"/>
    <col min="2" max="2" width="1.42578125" style="2" customWidth="1"/>
    <col min="3" max="3" width="7.85546875" style="2" customWidth="1"/>
    <col min="4" max="4" width="79.140625" style="2" bestFit="1" customWidth="1"/>
    <col min="5" max="17" width="1.140625" style="2" customWidth="1"/>
    <col min="18" max="16384" width="1.140625" style="2" hidden="1"/>
  </cols>
  <sheetData>
    <row r="1" spans="2:8">
      <c r="B1" s="44"/>
      <c r="C1" s="44"/>
      <c r="D1" s="44"/>
      <c r="E1" s="45"/>
      <c r="F1" s="45"/>
      <c r="G1" s="45"/>
      <c r="H1" s="45"/>
    </row>
    <row r="2" spans="2:8" ht="10.5">
      <c r="B2" s="46" t="s">
        <v>0</v>
      </c>
      <c r="C2" s="46"/>
      <c r="D2" s="46"/>
      <c r="E2" s="46"/>
      <c r="F2" s="46"/>
      <c r="G2" s="45"/>
      <c r="H2" s="45"/>
    </row>
    <row r="3" spans="2:8">
      <c r="B3" s="45"/>
      <c r="C3" s="45"/>
      <c r="D3" s="45"/>
      <c r="E3" s="45"/>
      <c r="F3" s="45"/>
      <c r="G3" s="45"/>
      <c r="H3" s="45"/>
    </row>
    <row r="4" spans="2:8">
      <c r="B4" s="45"/>
      <c r="C4" s="45"/>
      <c r="D4" s="45"/>
      <c r="E4" s="45"/>
      <c r="F4" s="45"/>
      <c r="G4" s="45"/>
      <c r="H4" s="45"/>
    </row>
    <row r="5" spans="2:8">
      <c r="B5" s="45"/>
      <c r="C5" s="45"/>
      <c r="D5" s="45"/>
      <c r="E5" s="45"/>
      <c r="F5" s="45"/>
      <c r="G5" s="45"/>
      <c r="H5" s="45"/>
    </row>
    <row r="6" spans="2:8">
      <c r="B6" s="45"/>
      <c r="C6" s="45"/>
      <c r="D6" s="45"/>
      <c r="E6" s="45"/>
      <c r="F6" s="45"/>
      <c r="G6" s="45"/>
      <c r="H6" s="45"/>
    </row>
    <row r="7" spans="2:8">
      <c r="B7" s="45"/>
      <c r="C7" s="45"/>
      <c r="D7" s="45"/>
      <c r="E7" s="45"/>
      <c r="F7" s="45"/>
      <c r="G7" s="45"/>
      <c r="H7" s="45"/>
    </row>
    <row r="8" spans="2:8">
      <c r="B8" s="45"/>
      <c r="C8" s="45"/>
      <c r="D8" s="45"/>
      <c r="E8" s="45"/>
      <c r="F8" s="45"/>
      <c r="G8" s="45"/>
      <c r="H8" s="45"/>
    </row>
    <row r="9" spans="2:8">
      <c r="B9" s="45"/>
      <c r="C9" s="45"/>
      <c r="D9" s="45"/>
      <c r="E9" s="45"/>
      <c r="F9" s="45"/>
      <c r="G9" s="45"/>
      <c r="H9" s="45"/>
    </row>
    <row r="10" spans="2:8" ht="10.5">
      <c r="B10" s="47" t="s">
        <v>1</v>
      </c>
      <c r="C10" s="47"/>
      <c r="D10" s="47"/>
      <c r="E10" s="47"/>
      <c r="F10" s="47"/>
      <c r="G10" s="45"/>
      <c r="H10" s="45"/>
    </row>
    <row r="11" spans="2:8">
      <c r="B11" s="45"/>
      <c r="C11" s="45"/>
      <c r="D11" s="45"/>
      <c r="E11" s="45"/>
      <c r="F11" s="45"/>
      <c r="G11" s="45"/>
      <c r="H11" s="45"/>
    </row>
    <row r="12" spans="2:8" ht="10.5">
      <c r="B12" s="48" t="s">
        <v>2</v>
      </c>
      <c r="C12" s="48"/>
      <c r="D12" s="50">
        <v>44740</v>
      </c>
      <c r="E12" s="45"/>
      <c r="F12" s="45"/>
      <c r="G12" s="45"/>
      <c r="H12" s="45"/>
    </row>
    <row r="13" spans="2:8">
      <c r="B13" s="45"/>
      <c r="C13" s="45"/>
      <c r="D13" s="45"/>
      <c r="E13" s="45"/>
      <c r="F13" s="45"/>
      <c r="G13" s="45"/>
      <c r="H13" s="45"/>
    </row>
    <row r="14" spans="2:8" ht="10.5">
      <c r="B14" s="49" t="s">
        <v>3</v>
      </c>
      <c r="C14" s="45"/>
      <c r="D14" s="45"/>
      <c r="E14" s="45"/>
      <c r="F14" s="45"/>
      <c r="G14" s="45"/>
      <c r="H14" s="45"/>
    </row>
    <row r="15" spans="2:8">
      <c r="B15" s="45"/>
      <c r="C15" s="52">
        <v>1</v>
      </c>
      <c r="D15" s="45" t="s">
        <v>4</v>
      </c>
      <c r="E15" s="45"/>
      <c r="F15" s="45"/>
      <c r="G15" s="45"/>
      <c r="H15" s="45"/>
    </row>
    <row r="16" spans="2:8">
      <c r="B16" s="45"/>
      <c r="C16" s="52">
        <v>2</v>
      </c>
      <c r="D16" s="45" t="s">
        <v>5</v>
      </c>
      <c r="E16" s="45"/>
      <c r="F16" s="45"/>
      <c r="G16" s="45"/>
      <c r="H16" s="45"/>
    </row>
    <row r="17" spans="2:8">
      <c r="B17" s="45"/>
      <c r="C17" s="45"/>
      <c r="D17" s="45"/>
      <c r="E17" s="45"/>
      <c r="F17" s="45"/>
      <c r="G17" s="45"/>
      <c r="H17" s="45"/>
    </row>
    <row r="18" spans="2:8" ht="10.5">
      <c r="B18" s="49" t="s">
        <v>6</v>
      </c>
      <c r="F18" s="45"/>
      <c r="G18" s="45"/>
      <c r="H18" s="45"/>
    </row>
    <row r="19" spans="2:8">
      <c r="C19" s="17">
        <v>0</v>
      </c>
      <c r="D19" s="45" t="s">
        <v>7</v>
      </c>
    </row>
    <row r="20" spans="2:8">
      <c r="C20" s="16">
        <f xml:space="preserve"> SUM( C$9, $K$10 )</f>
        <v>0</v>
      </c>
      <c r="D20" s="45" t="s">
        <v>8</v>
      </c>
    </row>
    <row r="21" spans="2:8">
      <c r="C21" s="53"/>
      <c r="D21" s="2" t="s">
        <v>9</v>
      </c>
    </row>
    <row r="22" spans="2:8">
      <c r="C22" s="25"/>
      <c r="D22" s="2" t="s">
        <v>10</v>
      </c>
    </row>
    <row r="23" spans="2:8"/>
    <row r="24" spans="2:8"/>
    <row r="25" spans="2:8"/>
    <row r="26" spans="2:8"/>
    <row r="27" spans="2:8"/>
    <row r="28" spans="2:8"/>
  </sheetData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S101"/>
  <sheetViews>
    <sheetView tabSelected="1" zoomScaleNormal="100" workbookViewId="0">
      <pane xSplit="5" ySplit="1" topLeftCell="F2" activePane="bottomRight" state="frozen"/>
      <selection pane="bottomRight" activeCell="C16" sqref="C16"/>
      <selection pane="bottomLeft" activeCell="A2" sqref="A2"/>
      <selection pane="topRight" activeCell="E1" sqref="E1"/>
    </sheetView>
  </sheetViews>
  <sheetFormatPr defaultColWidth="0" defaultRowHeight="9.9499999999999993" zeroHeight="1" outlineLevelRow="1"/>
  <cols>
    <col min="1" max="2" width="1.85546875" style="4" customWidth="1"/>
    <col min="3" max="3" width="50" style="2" bestFit="1" customWidth="1"/>
    <col min="4" max="4" width="26" style="2" bestFit="1" customWidth="1"/>
    <col min="5" max="5" width="17.28515625" style="2" bestFit="1" customWidth="1"/>
    <col min="6" max="6" width="6" style="2" bestFit="1" customWidth="1"/>
    <col min="7" max="7" width="7.42578125" style="2" bestFit="1" customWidth="1"/>
    <col min="8" max="8" width="6.85546875" style="2" bestFit="1" customWidth="1"/>
    <col min="9" max="9" width="9" style="58" customWidth="1"/>
    <col min="10" max="10" width="9" style="4" customWidth="1"/>
    <col min="11" max="13" width="9" style="4" bestFit="1" customWidth="1"/>
    <col min="14" max="14" width="1.42578125" style="2" customWidth="1"/>
    <col min="15" max="15" width="1.140625" style="2" customWidth="1"/>
    <col min="16" max="19" width="0" style="2" hidden="1" customWidth="1"/>
    <col min="20" max="16384" width="1.140625" style="2" hidden="1"/>
  </cols>
  <sheetData>
    <row r="1" spans="1:14" ht="10.5">
      <c r="A1" s="22"/>
      <c r="B1" s="22"/>
      <c r="C1" s="8"/>
      <c r="D1" s="8" t="s">
        <v>11</v>
      </c>
      <c r="E1" s="8" t="s">
        <v>12</v>
      </c>
      <c r="F1" s="8" t="s">
        <v>13</v>
      </c>
      <c r="G1" s="8" t="s">
        <v>14</v>
      </c>
      <c r="H1" s="12">
        <v>2021</v>
      </c>
      <c r="I1" s="55">
        <v>2022</v>
      </c>
      <c r="J1" s="12">
        <v>2023</v>
      </c>
      <c r="K1" s="12">
        <v>2024</v>
      </c>
      <c r="L1" s="12">
        <v>2025</v>
      </c>
      <c r="M1" s="12">
        <v>2026</v>
      </c>
      <c r="N1" s="12"/>
    </row>
    <row r="2" spans="1:14">
      <c r="A2" s="34"/>
      <c r="B2" s="34"/>
      <c r="E2" s="21"/>
      <c r="F2" s="21"/>
      <c r="G2" s="21"/>
      <c r="H2" s="21"/>
      <c r="I2" s="56"/>
      <c r="J2" s="35"/>
      <c r="K2" s="35"/>
      <c r="L2" s="35"/>
      <c r="M2" s="35"/>
      <c r="N2" s="35"/>
    </row>
    <row r="3" spans="1:14" ht="10.5">
      <c r="A3" s="26" t="s">
        <v>15</v>
      </c>
      <c r="B3" s="36"/>
      <c r="C3" s="36"/>
      <c r="D3" s="36"/>
      <c r="E3" s="36"/>
      <c r="F3" s="36"/>
      <c r="G3" s="36"/>
      <c r="H3" s="36"/>
      <c r="I3" s="65"/>
      <c r="J3" s="71"/>
      <c r="K3" s="71"/>
      <c r="L3" s="71"/>
      <c r="M3" s="71"/>
      <c r="N3" s="36"/>
    </row>
    <row r="4" spans="1:14">
      <c r="A4" s="34"/>
      <c r="B4" s="34"/>
      <c r="I4" s="57"/>
      <c r="J4" s="39"/>
      <c r="K4" s="39"/>
      <c r="L4" s="39"/>
      <c r="M4" s="39"/>
      <c r="N4" s="35"/>
    </row>
    <row r="5" spans="1:14" ht="10.5">
      <c r="B5" s="37" t="s">
        <v>16</v>
      </c>
      <c r="C5" s="27"/>
      <c r="D5" s="28"/>
      <c r="E5" s="28"/>
      <c r="F5" s="28"/>
      <c r="G5" s="28"/>
      <c r="H5" s="28"/>
      <c r="J5" s="28"/>
      <c r="K5" s="28"/>
      <c r="L5" s="28"/>
      <c r="M5" s="28"/>
      <c r="N5" s="28"/>
    </row>
    <row r="6" spans="1:14" outlineLevel="1">
      <c r="C6" s="2" t="s">
        <v>17</v>
      </c>
      <c r="E6" s="2" t="s">
        <v>18</v>
      </c>
      <c r="F6" s="51"/>
      <c r="G6" s="38">
        <v>4.2195812230569181E-2</v>
      </c>
      <c r="H6" s="51"/>
      <c r="I6" s="66">
        <v>-4.0288688911036472E-2</v>
      </c>
      <c r="J6" s="72">
        <v>-2.0820901711535826E-2</v>
      </c>
      <c r="K6" s="72">
        <v>4.1762472265176598E-2</v>
      </c>
      <c r="L6" s="72">
        <v>5.6462103815875506E-2</v>
      </c>
      <c r="M6" s="72">
        <v>4.6203997488049771E-2</v>
      </c>
    </row>
    <row r="7" spans="1:14" outlineLevel="1">
      <c r="C7" s="2" t="s">
        <v>19</v>
      </c>
      <c r="E7" s="2" t="s">
        <v>18</v>
      </c>
      <c r="F7" s="51"/>
      <c r="G7" s="38">
        <v>4.2896257043101321E-2</v>
      </c>
      <c r="H7" s="51"/>
      <c r="I7" s="66">
        <v>-4.0288688911036472E-2</v>
      </c>
      <c r="J7" s="72">
        <v>-1.8797763947868813E-2</v>
      </c>
      <c r="K7" s="72">
        <v>4.3270160265136082E-2</v>
      </c>
      <c r="L7" s="72">
        <v>5.7136319009714387E-2</v>
      </c>
      <c r="M7" s="72">
        <v>4.6445291342233345E-2</v>
      </c>
    </row>
    <row r="8" spans="1:14" outlineLevel="1"/>
    <row r="9" spans="1:14" ht="10.5" outlineLevel="1">
      <c r="C9" s="2" t="s">
        <v>20</v>
      </c>
      <c r="D9" s="2" t="s">
        <v>21</v>
      </c>
      <c r="E9" s="2" t="s">
        <v>22</v>
      </c>
      <c r="F9" s="51"/>
      <c r="G9" s="40">
        <f xml:space="preserve"> AVERAGE( I9:M9 )</f>
        <v>4.1419039833230989E-2</v>
      </c>
      <c r="H9" s="51"/>
      <c r="I9" s="66">
        <v>4.1419039833230989E-2</v>
      </c>
      <c r="J9" s="72">
        <v>4.1419039833230989E-2</v>
      </c>
      <c r="K9" s="72">
        <v>4.1419039833230989E-2</v>
      </c>
      <c r="L9" s="72">
        <v>4.1419039833230989E-2</v>
      </c>
      <c r="M9" s="72">
        <v>4.1419039833230989E-2</v>
      </c>
      <c r="N9" s="13"/>
    </row>
    <row r="10" spans="1:14" outlineLevel="1">
      <c r="C10" s="2" t="s">
        <v>23</v>
      </c>
      <c r="D10" s="2" t="s">
        <v>24</v>
      </c>
      <c r="E10" s="2" t="s">
        <v>22</v>
      </c>
      <c r="F10" s="51"/>
      <c r="G10" s="38">
        <v>8.0964694783151089E-4</v>
      </c>
      <c r="H10" s="51"/>
      <c r="I10" s="51"/>
      <c r="J10" s="51"/>
      <c r="K10" s="51"/>
      <c r="L10" s="51"/>
      <c r="M10" s="51"/>
    </row>
    <row r="11" spans="1:14" ht="10.5" outlineLevel="1">
      <c r="C11" s="2" t="s">
        <v>25</v>
      </c>
      <c r="D11" s="2" t="s">
        <v>26</v>
      </c>
      <c r="E11" s="2" t="s">
        <v>22</v>
      </c>
      <c r="F11" s="51"/>
      <c r="G11" s="38">
        <v>1.5E-3</v>
      </c>
      <c r="H11" s="51"/>
      <c r="I11" s="51"/>
      <c r="J11" s="51"/>
      <c r="K11" s="51"/>
      <c r="L11" s="51"/>
      <c r="M11" s="51"/>
      <c r="N11" s="19"/>
    </row>
    <row r="12" spans="1:14" ht="10.5" outlineLevel="1">
      <c r="C12" s="2" t="s">
        <v>27</v>
      </c>
      <c r="D12" s="2" t="s">
        <v>26</v>
      </c>
      <c r="E12" s="2" t="s">
        <v>22</v>
      </c>
      <c r="F12" s="51"/>
      <c r="G12" s="38">
        <v>2.6476964812430699E-3</v>
      </c>
      <c r="H12" s="51"/>
      <c r="I12" s="51"/>
      <c r="J12" s="51"/>
      <c r="K12" s="51"/>
      <c r="L12" s="51"/>
      <c r="M12" s="51"/>
      <c r="N12" s="12"/>
    </row>
    <row r="13" spans="1:14" outlineLevel="1">
      <c r="C13" s="2" t="s">
        <v>28</v>
      </c>
      <c r="D13" s="2" t="s">
        <v>26</v>
      </c>
      <c r="E13" s="2" t="s">
        <v>22</v>
      </c>
      <c r="F13" s="51"/>
      <c r="G13" s="17">
        <v>2.4888917876058287E-3</v>
      </c>
      <c r="H13" s="51"/>
      <c r="I13" s="51"/>
      <c r="J13" s="51"/>
      <c r="K13" s="51"/>
      <c r="L13" s="51"/>
      <c r="M13" s="51"/>
      <c r="N13" s="9"/>
    </row>
    <row r="14" spans="1:14" outlineLevel="1"/>
    <row r="15" spans="1:14" outlineLevel="1">
      <c r="C15" s="2" t="s">
        <v>29</v>
      </c>
      <c r="D15" s="2" t="s">
        <v>30</v>
      </c>
      <c r="E15" s="2" t="s">
        <v>31</v>
      </c>
      <c r="F15" s="51"/>
      <c r="G15" s="51"/>
      <c r="H15" s="51"/>
      <c r="I15" s="66">
        <v>0.99291182708218795</v>
      </c>
      <c r="J15" s="72">
        <v>0.93894820702919846</v>
      </c>
      <c r="K15" s="72">
        <v>0.90395812085596161</v>
      </c>
      <c r="L15" s="72">
        <v>0.80494771466339943</v>
      </c>
      <c r="M15" s="72">
        <v>0.74992492573772729</v>
      </c>
    </row>
    <row r="16" spans="1:14" outlineLevel="1">
      <c r="C16" s="2" t="s">
        <v>32</v>
      </c>
      <c r="D16" s="2" t="s">
        <v>30</v>
      </c>
      <c r="E16" s="2" t="s">
        <v>31</v>
      </c>
      <c r="F16" s="51"/>
      <c r="G16" s="51"/>
      <c r="H16" s="38">
        <v>0</v>
      </c>
      <c r="I16" s="66">
        <v>7.0881729178120341E-3</v>
      </c>
      <c r="J16" s="72">
        <v>6.1051792970801523E-2</v>
      </c>
      <c r="K16" s="72">
        <v>9.6041879144038417E-2</v>
      </c>
      <c r="L16" s="72">
        <v>0.19505228533660063</v>
      </c>
      <c r="M16" s="72">
        <v>0.25007507426227271</v>
      </c>
    </row>
    <row r="17" spans="2:14" outlineLevel="1">
      <c r="C17" s="2" t="s">
        <v>33</v>
      </c>
      <c r="D17" s="2" t="s">
        <v>34</v>
      </c>
      <c r="E17" s="2" t="s">
        <v>31</v>
      </c>
      <c r="F17" s="51"/>
      <c r="G17" s="38">
        <v>0.3</v>
      </c>
      <c r="H17" s="51"/>
      <c r="I17" s="51"/>
      <c r="J17" s="51"/>
      <c r="K17" s="51"/>
      <c r="L17" s="51"/>
      <c r="M17" s="51"/>
    </row>
    <row r="18" spans="2:14" outlineLevel="1">
      <c r="C18" s="2" t="s">
        <v>35</v>
      </c>
      <c r="D18" s="2" t="s">
        <v>34</v>
      </c>
      <c r="E18" s="2" t="s">
        <v>31</v>
      </c>
      <c r="F18" s="51"/>
      <c r="G18" s="38">
        <v>0.7</v>
      </c>
      <c r="H18" s="51"/>
      <c r="I18" s="51"/>
      <c r="J18" s="51"/>
      <c r="K18" s="51"/>
      <c r="L18" s="51"/>
      <c r="M18" s="51"/>
    </row>
    <row r="19" spans="2:14" outlineLevel="1">
      <c r="C19" s="2" t="s">
        <v>36</v>
      </c>
      <c r="F19" s="51"/>
      <c r="G19" s="51"/>
      <c r="H19" s="51"/>
      <c r="I19" s="66">
        <v>4.9617210424684234E-3</v>
      </c>
      <c r="J19" s="72">
        <v>4.273625507956106E-2</v>
      </c>
      <c r="K19" s="72">
        <v>6.7229315400826883E-2</v>
      </c>
      <c r="L19" s="72">
        <v>0.13653659973562043</v>
      </c>
      <c r="M19" s="72">
        <v>0.1750525519835909</v>
      </c>
    </row>
    <row r="20" spans="2:14" outlineLevel="1">
      <c r="C20" s="2" t="s">
        <v>37</v>
      </c>
      <c r="F20" s="51"/>
      <c r="G20" s="51"/>
      <c r="H20" s="51"/>
      <c r="I20" s="66">
        <v>2.1264518753436102E-3</v>
      </c>
      <c r="J20" s="72">
        <v>1.8315537891240456E-2</v>
      </c>
      <c r="K20" s="72">
        <v>2.8812563743211526E-2</v>
      </c>
      <c r="L20" s="72">
        <v>5.8515685600980194E-2</v>
      </c>
      <c r="M20" s="72">
        <v>7.5022522278681808E-2</v>
      </c>
    </row>
    <row r="21" spans="2:14" outlineLevel="1"/>
    <row r="22" spans="2:14" outlineLevel="1">
      <c r="C22" s="2" t="s">
        <v>38</v>
      </c>
      <c r="D22" s="2" t="s">
        <v>39</v>
      </c>
      <c r="E22" s="2" t="s">
        <v>31</v>
      </c>
      <c r="F22" s="51"/>
      <c r="G22" s="38">
        <v>0.23499999999999999</v>
      </c>
      <c r="H22" s="51"/>
      <c r="I22" s="51"/>
      <c r="J22" s="51"/>
      <c r="K22" s="51"/>
      <c r="L22" s="51"/>
      <c r="M22" s="51"/>
    </row>
    <row r="23" spans="2:14" outlineLevel="1">
      <c r="C23" s="2" t="s">
        <v>40</v>
      </c>
      <c r="D23" s="2" t="s">
        <v>39</v>
      </c>
      <c r="E23" s="2" t="s">
        <v>41</v>
      </c>
      <c r="F23" s="51"/>
      <c r="G23" s="17">
        <v>6.9544079434602307E-2</v>
      </c>
      <c r="H23" s="51"/>
      <c r="I23" s="51"/>
      <c r="J23" s="51"/>
      <c r="K23" s="51"/>
      <c r="L23" s="51"/>
      <c r="M23" s="51"/>
    </row>
    <row r="24" spans="2:14" outlineLevel="1">
      <c r="C24" s="2" t="s">
        <v>42</v>
      </c>
      <c r="D24" s="2" t="s">
        <v>39</v>
      </c>
      <c r="E24" s="2" t="s">
        <v>31</v>
      </c>
      <c r="F24" s="51"/>
      <c r="G24" s="18">
        <v>0.6</v>
      </c>
      <c r="H24" s="51"/>
      <c r="I24" s="51"/>
      <c r="J24" s="51"/>
      <c r="K24" s="51"/>
      <c r="L24" s="51"/>
      <c r="M24" s="51"/>
    </row>
    <row r="25" spans="2:14" outlineLevel="1"/>
    <row r="26" spans="2:14" outlineLevel="1">
      <c r="C26" s="2" t="s">
        <v>43</v>
      </c>
      <c r="D26" s="2" t="s">
        <v>44</v>
      </c>
      <c r="E26" s="2" t="s">
        <v>45</v>
      </c>
      <c r="F26" s="51"/>
      <c r="G26" s="51"/>
      <c r="H26" s="51"/>
      <c r="I26" s="67">
        <v>17077.62774583642</v>
      </c>
      <c r="J26" s="73">
        <v>18455.860253610863</v>
      </c>
      <c r="K26" s="73">
        <v>19559.846838846737</v>
      </c>
      <c r="L26" s="73">
        <v>19588.257255825301</v>
      </c>
      <c r="M26" s="73">
        <v>19594.708628469612</v>
      </c>
    </row>
    <row r="27" spans="2:14" outlineLevel="1">
      <c r="C27" s="2" t="s">
        <v>46</v>
      </c>
      <c r="D27" s="2" t="s">
        <v>39</v>
      </c>
      <c r="E27" s="2" t="s">
        <v>41</v>
      </c>
      <c r="F27" s="51"/>
      <c r="G27" s="17">
        <v>4.0382086352013735E-2</v>
      </c>
      <c r="H27" s="51"/>
      <c r="I27" s="51"/>
      <c r="J27" s="51"/>
      <c r="K27" s="51"/>
      <c r="L27" s="51"/>
      <c r="M27" s="51"/>
    </row>
    <row r="28" spans="2:14" ht="10.5">
      <c r="N28" s="12"/>
    </row>
    <row r="29" spans="2:14" ht="10.5">
      <c r="B29" s="37" t="s">
        <v>47</v>
      </c>
      <c r="C29" s="27"/>
      <c r="D29" s="28"/>
      <c r="E29" s="28"/>
      <c r="F29" s="28"/>
      <c r="G29" s="28"/>
      <c r="H29" s="28"/>
      <c r="J29" s="28"/>
      <c r="K29" s="28"/>
      <c r="L29" s="28"/>
      <c r="M29" s="28"/>
      <c r="N29" s="28"/>
    </row>
    <row r="30" spans="2:14" ht="10.5" outlineLevel="1">
      <c r="C30" s="2" t="s">
        <v>48</v>
      </c>
      <c r="D30" s="2" t="s">
        <v>49</v>
      </c>
      <c r="E30" s="2" t="s">
        <v>31</v>
      </c>
      <c r="F30" s="51"/>
      <c r="G30" s="51"/>
      <c r="H30" s="51"/>
      <c r="I30" s="66">
        <v>0.11599999999999999</v>
      </c>
      <c r="J30" s="72">
        <v>0.107</v>
      </c>
      <c r="K30" s="72">
        <v>1.4999999999999999E-2</v>
      </c>
      <c r="L30" s="72">
        <v>-4.0000000000000001E-3</v>
      </c>
      <c r="M30" s="72">
        <v>0.01</v>
      </c>
      <c r="N30" s="13"/>
    </row>
    <row r="31" spans="2:14" outlineLevel="1">
      <c r="C31" s="2" t="s">
        <v>50</v>
      </c>
      <c r="D31" s="2" t="s">
        <v>34</v>
      </c>
      <c r="E31" s="2" t="s">
        <v>22</v>
      </c>
      <c r="F31" s="51"/>
      <c r="G31" s="38">
        <v>2.5000000000000001E-2</v>
      </c>
      <c r="H31" s="51"/>
      <c r="I31" s="51"/>
      <c r="J31" s="51"/>
      <c r="K31" s="51"/>
      <c r="L31" s="51"/>
      <c r="M31" s="51"/>
    </row>
    <row r="32" spans="2:14" outlineLevel="1">
      <c r="C32" s="2" t="s">
        <v>51</v>
      </c>
      <c r="D32" s="2" t="s">
        <v>34</v>
      </c>
      <c r="E32" s="2" t="s">
        <v>22</v>
      </c>
      <c r="F32" s="51"/>
      <c r="G32" s="38">
        <v>2.9000000000000001E-2</v>
      </c>
      <c r="H32" s="51"/>
      <c r="I32" s="51"/>
      <c r="J32" s="51"/>
      <c r="K32" s="51"/>
      <c r="L32" s="51"/>
      <c r="M32" s="51"/>
    </row>
    <row r="33" spans="1:14" ht="10.5" outlineLevel="1">
      <c r="C33" s="2" t="s">
        <v>52</v>
      </c>
      <c r="D33" s="2" t="s">
        <v>53</v>
      </c>
      <c r="E33" s="2" t="s">
        <v>31</v>
      </c>
      <c r="F33" s="51"/>
      <c r="G33" s="51"/>
      <c r="H33" s="51"/>
      <c r="I33" s="68">
        <v>2.7285714285714285E-2</v>
      </c>
      <c r="J33" s="3">
        <v>2.7285714285714285E-2</v>
      </c>
      <c r="K33" s="3">
        <v>2.7285714285714285E-2</v>
      </c>
      <c r="L33" s="3">
        <v>2.7285714285714285E-2</v>
      </c>
      <c r="M33" s="3">
        <v>2.7285714285714285E-2</v>
      </c>
      <c r="N33" s="12"/>
    </row>
    <row r="34" spans="1:14" ht="10.5" outlineLevel="1">
      <c r="C34" s="2" t="s">
        <v>54</v>
      </c>
      <c r="F34" s="51"/>
      <c r="G34" s="51"/>
      <c r="H34" s="51"/>
      <c r="I34" s="68">
        <v>2.8400000000000002E-2</v>
      </c>
      <c r="J34" s="3">
        <v>2.360000000000001E-2</v>
      </c>
      <c r="K34" s="3">
        <v>1.9250000000000003E-2</v>
      </c>
      <c r="L34" s="3">
        <v>1.9500000000000003E-2</v>
      </c>
      <c r="M34" s="3">
        <v>2.0700000000000003E-2</v>
      </c>
      <c r="N34" s="12"/>
    </row>
    <row r="35" spans="1:14" ht="10.5">
      <c r="E35" s="8"/>
      <c r="F35" s="8"/>
      <c r="G35" s="8"/>
      <c r="H35" s="8"/>
    </row>
    <row r="36" spans="1:14" ht="10.5">
      <c r="A36" s="26" t="s">
        <v>55</v>
      </c>
      <c r="B36" s="36"/>
      <c r="C36" s="36"/>
      <c r="D36" s="36"/>
      <c r="E36" s="36"/>
      <c r="F36" s="36"/>
      <c r="G36" s="36"/>
      <c r="H36" s="36"/>
      <c r="I36" s="65"/>
      <c r="J36" s="71"/>
      <c r="K36" s="71"/>
      <c r="L36" s="71"/>
      <c r="M36" s="71"/>
      <c r="N36" s="36"/>
    </row>
    <row r="37" spans="1:14" ht="10.5" outlineLevel="1">
      <c r="C37" s="24" t="s">
        <v>20</v>
      </c>
      <c r="D37" s="2" t="s">
        <v>21</v>
      </c>
      <c r="E37" s="2" t="s">
        <v>22</v>
      </c>
      <c r="F37" s="51"/>
      <c r="G37" s="51"/>
      <c r="H37" s="51"/>
      <c r="I37" s="60">
        <v>4.24E-2</v>
      </c>
      <c r="J37" s="5">
        <f xml:space="preserve"> SUMIF( Outturn!$B$2:$B$1045, 'H7 Cost of debt indexation'!J1, Outturn!$F$2:$F$1045 ) / COUNTIF( Outturn!$B$2:$B$1045, 'H7 Cost of debt indexation'!J1 )</f>
        <v>5.6649999999999812E-2</v>
      </c>
      <c r="K37" s="5">
        <f xml:space="preserve"> SUMIF( Outturn!$B$2:$B$1045, 'H7 Cost of debt indexation'!K1, Outturn!$F$2:$F$1045 ) / COUNTIF( Outturn!$B$2:$B$1045, 'H7 Cost of debt indexation'!K1 )</f>
        <v>5.6649999999999812E-2</v>
      </c>
      <c r="L37" s="5">
        <f xml:space="preserve"> SUMIF( Outturn!$B$2:$B$1045, 'H7 Cost of debt indexation'!L1, Outturn!$F$2:$F$1045 ) / COUNTIF( Outturn!$B$2:$B$1045, 'H7 Cost of debt indexation'!L1 )</f>
        <v>5.6649999999999812E-2</v>
      </c>
      <c r="M37" s="5">
        <f xml:space="preserve"> SUMIF( Outturn!$B$2:$B$1045, 'H7 Cost of debt indexation'!M1, Outturn!$F$2:$F$1045 ) / COUNTIF( Outturn!$B$2:$B$1045, 'H7 Cost of debt indexation'!M1 )</f>
        <v>5.6649999999999812E-2</v>
      </c>
      <c r="N37" s="12"/>
    </row>
    <row r="38" spans="1:14">
      <c r="I38" s="59"/>
    </row>
    <row r="39" spans="1:14" ht="10.5">
      <c r="A39" s="26" t="s">
        <v>8</v>
      </c>
      <c r="B39" s="26"/>
      <c r="C39" s="26"/>
      <c r="D39" s="26"/>
      <c r="E39" s="26"/>
      <c r="F39" s="26"/>
      <c r="G39" s="26"/>
      <c r="H39" s="26"/>
      <c r="I39" s="69"/>
      <c r="J39" s="74"/>
      <c r="K39" s="74"/>
      <c r="L39" s="74"/>
      <c r="M39" s="74"/>
      <c r="N39" s="26"/>
    </row>
    <row r="40" spans="1:14">
      <c r="C40" s="4"/>
      <c r="D40" s="4"/>
      <c r="E40" s="4"/>
      <c r="F40" s="4"/>
      <c r="G40" s="4"/>
      <c r="H40" s="4"/>
      <c r="N40" s="4"/>
    </row>
    <row r="41" spans="1:14" ht="10.5">
      <c r="B41" s="37" t="s">
        <v>56</v>
      </c>
      <c r="C41" s="27"/>
      <c r="D41" s="28"/>
      <c r="E41" s="28"/>
      <c r="F41" s="28"/>
      <c r="G41" s="28"/>
      <c r="H41" s="28"/>
      <c r="J41" s="28"/>
      <c r="K41" s="28"/>
      <c r="L41" s="28"/>
      <c r="M41" s="28"/>
      <c r="N41" s="28"/>
    </row>
    <row r="42" spans="1:14" ht="10.5" outlineLevel="1">
      <c r="C42" s="2" t="s">
        <v>57</v>
      </c>
      <c r="D42" s="2" t="s">
        <v>58</v>
      </c>
      <c r="E42" s="2" t="s">
        <v>22</v>
      </c>
      <c r="F42" s="51"/>
      <c r="G42" s="40">
        <f xml:space="preserve"> AVERAGE( I42:M42 )</f>
        <v>4.2228686781062501E-2</v>
      </c>
      <c r="H42" s="51"/>
      <c r="I42" s="60">
        <f xml:space="preserve"> SUM( I$9, $G$10 )</f>
        <v>4.2228686781062501E-2</v>
      </c>
      <c r="J42" s="5">
        <f xml:space="preserve"> SUM( J$9, $G$10 )</f>
        <v>4.2228686781062501E-2</v>
      </c>
      <c r="K42" s="5">
        <f xml:space="preserve"> SUM( K$9, $G$10 )</f>
        <v>4.2228686781062501E-2</v>
      </c>
      <c r="L42" s="5">
        <f xml:space="preserve"> SUM( L$9, $G$10 )</f>
        <v>4.2228686781062501E-2</v>
      </c>
      <c r="M42" s="5">
        <f xml:space="preserve"> SUM( M$9, $G$10 )</f>
        <v>4.2228686781062501E-2</v>
      </c>
      <c r="N42" s="13"/>
    </row>
    <row r="43" spans="1:14" outlineLevel="1">
      <c r="C43" s="2" t="s">
        <v>59</v>
      </c>
      <c r="D43" s="2" t="s">
        <v>58</v>
      </c>
      <c r="E43" s="2" t="s">
        <v>41</v>
      </c>
      <c r="F43" s="51"/>
      <c r="G43" s="40">
        <f xml:space="preserve"> AVERAGE( I43:M43 )</f>
        <v>-3.8927542426198114E-3</v>
      </c>
      <c r="H43" s="51"/>
      <c r="I43" s="60">
        <f xml:space="preserve"> ( 1 + I42 ) / ( 1 + I30 ) - 1</f>
        <v>-6.6103327257112654E-2</v>
      </c>
      <c r="J43" s="5">
        <f xml:space="preserve"> ( 1 + J42 ) / ( 1 + J30 ) - 1</f>
        <v>-5.8510671381154067E-2</v>
      </c>
      <c r="K43" s="5">
        <f xml:space="preserve"> ( 1 + K42 ) / ( 1 + K30 ) - 1</f>
        <v>2.6826292395135454E-2</v>
      </c>
      <c r="L43" s="5">
        <f xml:space="preserve"> ( 1 + L42 ) / ( 1 + L30 ) - 1</f>
        <v>4.6414344157693188E-2</v>
      </c>
      <c r="M43" s="5">
        <f xml:space="preserve"> ( 1 + M42 ) / ( 1 + M30 ) - 1</f>
        <v>3.1909590872339022E-2</v>
      </c>
      <c r="N43" s="16"/>
    </row>
    <row r="44" spans="1:14" ht="10.5">
      <c r="I44" s="60"/>
      <c r="J44" s="5"/>
      <c r="K44" s="5"/>
      <c r="L44" s="5"/>
      <c r="M44" s="5"/>
      <c r="N44" s="13"/>
    </row>
    <row r="45" spans="1:14" ht="10.5">
      <c r="B45" s="37" t="s">
        <v>60</v>
      </c>
      <c r="C45" s="27"/>
      <c r="D45" s="27"/>
      <c r="E45" s="29"/>
      <c r="F45" s="29"/>
      <c r="G45" s="29"/>
      <c r="H45" s="29"/>
      <c r="I45" s="60"/>
      <c r="J45" s="30"/>
      <c r="K45" s="30"/>
      <c r="L45" s="30"/>
      <c r="M45" s="30"/>
      <c r="N45" s="31"/>
    </row>
    <row r="46" spans="1:14" ht="10.5" outlineLevel="1">
      <c r="C46" s="2" t="s">
        <v>61</v>
      </c>
      <c r="D46" s="2" t="s">
        <v>62</v>
      </c>
      <c r="E46" s="2" t="s">
        <v>22</v>
      </c>
      <c r="F46" s="51"/>
      <c r="G46" s="40">
        <f xml:space="preserve"> AVERAGE( I46:M46 )</f>
        <v>4.2228686781062501E-2</v>
      </c>
      <c r="H46" s="51"/>
      <c r="I46" s="60">
        <f xml:space="preserve"> SUM( I$9, $G$10 )</f>
        <v>4.2228686781062501E-2</v>
      </c>
      <c r="J46" s="5">
        <f xml:space="preserve"> SUM( J$9, $G$10 )</f>
        <v>4.2228686781062501E-2</v>
      </c>
      <c r="K46" s="5">
        <f xml:space="preserve"> SUM( K$9, $G$10 )</f>
        <v>4.2228686781062501E-2</v>
      </c>
      <c r="L46" s="5">
        <f xml:space="preserve"> SUM( L$9, $G$10 )</f>
        <v>4.2228686781062501E-2</v>
      </c>
      <c r="M46" s="5">
        <f xml:space="preserve"> SUM( M$9, $G$10 )</f>
        <v>4.2228686781062501E-2</v>
      </c>
      <c r="N46" s="20"/>
    </row>
    <row r="47" spans="1:14" ht="10.5" outlineLevel="1">
      <c r="C47" s="2" t="s">
        <v>63</v>
      </c>
      <c r="D47" s="2" t="s">
        <v>34</v>
      </c>
      <c r="E47" s="2" t="s">
        <v>31</v>
      </c>
      <c r="F47" s="51"/>
      <c r="G47" s="16">
        <f xml:space="preserve"> ( ( 2014-2008 ) * $G$31 + ( 2022 - 2014 ) * $G$32 ) / ( 2022 - 2008 )</f>
        <v>2.7285714285714285E-2</v>
      </c>
      <c r="H47" s="51"/>
      <c r="I47" s="60"/>
      <c r="J47" s="5"/>
      <c r="K47" s="5"/>
      <c r="L47" s="5"/>
      <c r="M47" s="5"/>
      <c r="N47" s="19"/>
    </row>
    <row r="48" spans="1:14" ht="10.5" outlineLevel="1">
      <c r="C48" s="2" t="s">
        <v>64</v>
      </c>
      <c r="D48" s="2" t="s">
        <v>58</v>
      </c>
      <c r="E48" s="2" t="s">
        <v>41</v>
      </c>
      <c r="F48" s="51"/>
      <c r="G48" s="40">
        <f xml:space="preserve"> AVERAGE( I48:M48 )</f>
        <v>1.454607251667861E-2</v>
      </c>
      <c r="H48" s="51"/>
      <c r="I48" s="60">
        <f xml:space="preserve"> ( 1 + I46 ) / ( 1 + $G$47 ) - 1</f>
        <v>1.454607251667861E-2</v>
      </c>
      <c r="J48" s="5">
        <f xml:space="preserve"> ( 1 + J46 ) / ( 1 + $G$47 ) - 1</f>
        <v>1.454607251667861E-2</v>
      </c>
      <c r="K48" s="5">
        <f xml:space="preserve"> ( 1 + K46 ) / ( 1 + $G$47 ) - 1</f>
        <v>1.454607251667861E-2</v>
      </c>
      <c r="L48" s="5">
        <f xml:space="preserve"> ( 1 + L46 ) / ( 1 + $G$47 ) - 1</f>
        <v>1.454607251667861E-2</v>
      </c>
      <c r="M48" s="5">
        <f xml:space="preserve"> ( 1 + M46 ) / ( 1 + $G$47 ) - 1</f>
        <v>1.454607251667861E-2</v>
      </c>
      <c r="N48" s="19"/>
    </row>
    <row r="49" spans="2:14" outlineLevel="1">
      <c r="C49" s="2" t="s">
        <v>65</v>
      </c>
      <c r="D49" s="2" t="s">
        <v>58</v>
      </c>
      <c r="E49" s="2" t="s">
        <v>41</v>
      </c>
      <c r="F49" s="51"/>
      <c r="G49" s="40">
        <f xml:space="preserve"> AVERAGE( I49:M49 )</f>
        <v>1.6046072516678611E-2</v>
      </c>
      <c r="H49" s="51"/>
      <c r="I49" s="60">
        <f xml:space="preserve"> SUM( I48, $G$11 )</f>
        <v>1.6046072516678611E-2</v>
      </c>
      <c r="J49" s="5">
        <f xml:space="preserve"> SUM( J48, $G$11 )</f>
        <v>1.6046072516678611E-2</v>
      </c>
      <c r="K49" s="5">
        <f xml:space="preserve"> SUM( K48, $G$11 )</f>
        <v>1.6046072516678611E-2</v>
      </c>
      <c r="L49" s="5">
        <f xml:space="preserve"> SUM( L48, $G$11 )</f>
        <v>1.6046072516678611E-2</v>
      </c>
      <c r="M49" s="5">
        <f xml:space="preserve"> SUM( M48, $G$11 )</f>
        <v>1.6046072516678611E-2</v>
      </c>
      <c r="N49" s="16"/>
    </row>
    <row r="50" spans="2:14">
      <c r="I50" s="61"/>
      <c r="K50" s="9"/>
      <c r="L50" s="9"/>
      <c r="N50" s="4"/>
    </row>
    <row r="51" spans="2:14" ht="10.5">
      <c r="B51" s="37" t="s">
        <v>66</v>
      </c>
      <c r="C51" s="27"/>
      <c r="D51" s="28"/>
      <c r="E51" s="28"/>
      <c r="F51" s="28"/>
      <c r="G51" s="28"/>
      <c r="H51" s="28"/>
      <c r="I51" s="61"/>
      <c r="J51" s="28"/>
      <c r="K51" s="28"/>
      <c r="L51" s="28"/>
      <c r="M51" s="28"/>
      <c r="N51" s="28"/>
    </row>
    <row r="52" spans="2:14" outlineLevel="1">
      <c r="C52" s="25" t="s">
        <v>67</v>
      </c>
      <c r="D52" s="15" t="s">
        <v>58</v>
      </c>
      <c r="E52" s="2" t="s">
        <v>22</v>
      </c>
      <c r="F52" s="51"/>
      <c r="G52" s="40">
        <f xml:space="preserve"> AVERAGE( I52:M52 )</f>
        <v>5.6210265288582376E-2</v>
      </c>
      <c r="H52" s="51"/>
      <c r="I52" s="60">
        <v>4.3860540517940326E-2</v>
      </c>
      <c r="J52" s="75">
        <f xml:space="preserve"> SUM( J37, $G$12 )</f>
        <v>5.9297696481242883E-2</v>
      </c>
      <c r="K52" s="75">
        <f xml:space="preserve"> SUM( K37, $G$12 )</f>
        <v>5.9297696481242883E-2</v>
      </c>
      <c r="L52" s="75">
        <f xml:space="preserve"> SUM( L37, $G$12 )</f>
        <v>5.9297696481242883E-2</v>
      </c>
      <c r="M52" s="75">
        <f xml:space="preserve"> SUM( M37, $G$12 )</f>
        <v>5.9297696481242883E-2</v>
      </c>
    </row>
    <row r="53" spans="2:14" ht="10.5" outlineLevel="1">
      <c r="C53" s="25" t="s">
        <v>68</v>
      </c>
      <c r="D53" s="15" t="s">
        <v>58</v>
      </c>
      <c r="E53" s="2" t="s">
        <v>41</v>
      </c>
      <c r="F53" s="51"/>
      <c r="G53" s="40">
        <f xml:space="preserve"> AVERAGE( I53:M53 )</f>
        <v>9.6543901616585655E-3</v>
      </c>
      <c r="H53" s="51"/>
      <c r="I53" s="60">
        <f xml:space="preserve"> ( 1 + I52 ) / ( 1 + I30 ) - 1</f>
        <v>-6.4641092725859939E-2</v>
      </c>
      <c r="J53" s="5">
        <f xml:space="preserve"> ( 1 + J52 ) / ( 1 + J30 ) - 1</f>
        <v>-4.309151176039494E-2</v>
      </c>
      <c r="K53" s="5">
        <f xml:space="preserve"> ( 1 + K52 ) / ( 1 + K30 ) - 1</f>
        <v>4.3643050720436394E-2</v>
      </c>
      <c r="L53" s="5">
        <f xml:space="preserve"> ( 1 + L52 ) / ( 1 + L30 ) - 1</f>
        <v>6.3551904097633338E-2</v>
      </c>
      <c r="M53" s="5">
        <f xml:space="preserve"> ( 1 + M52 ) / ( 1 + M30 ) - 1</f>
        <v>4.8809600476477977E-2</v>
      </c>
      <c r="N53" s="12"/>
    </row>
    <row r="54" spans="2:14" ht="10.5" outlineLevel="1">
      <c r="C54" s="25" t="s">
        <v>69</v>
      </c>
      <c r="D54" s="15" t="s">
        <v>58</v>
      </c>
      <c r="E54" s="2" t="s">
        <v>22</v>
      </c>
      <c r="F54" s="51"/>
      <c r="G54" s="40">
        <f xml:space="preserve"> AVERAGE( I54:M54 )</f>
        <v>5.5424242484765698E-2</v>
      </c>
      <c r="H54" s="51"/>
      <c r="I54" s="60">
        <f xml:space="preserve"> (I52 * I19) / I19</f>
        <v>4.3860540517940326E-2</v>
      </c>
      <c r="J54" s="5">
        <f>(I52 * I19 + J52 * (J19 - I19)) / J19</f>
        <v>5.7505427564923689E-2</v>
      </c>
      <c r="K54" s="5">
        <f>(I52 * I19 + J52 * (J19 - I19) + K52 * (K19 - J19)) / K19</f>
        <v>5.8158389006187985E-2</v>
      </c>
      <c r="L54" s="5">
        <f>(I52 * I19 + J52 * (J19 - I19) + K52 * (K19 - J19) + L52 * (L19 - K19)) / L19</f>
        <v>5.873671238080902E-2</v>
      </c>
      <c r="M54" s="5">
        <f>(I52 * I19 + J52 * (J19 - I19) + K52 * (K19 - J19) + L52 * (L19 - K19) + M52 * (M19 - L19)) / M19</f>
        <v>5.8860142953967465E-2</v>
      </c>
      <c r="N54" s="12"/>
    </row>
    <row r="55" spans="2:14" ht="10.5" outlineLevel="1">
      <c r="C55" s="25" t="s">
        <v>70</v>
      </c>
      <c r="D55" s="15" t="s">
        <v>58</v>
      </c>
      <c r="E55" s="2" t="s">
        <v>41</v>
      </c>
      <c r="F55" s="51"/>
      <c r="G55" s="40">
        <f xml:space="preserve"> AVERAGE( I55:M55 )</f>
        <v>8.9067979164049408E-3</v>
      </c>
      <c r="H55" s="51"/>
      <c r="I55" s="60">
        <f xml:space="preserve"> ( 1 + I54 ) / ( 1 + I30 ) - 1</f>
        <v>-6.4641092725859939E-2</v>
      </c>
      <c r="J55" s="5">
        <f xml:space="preserve"> ( 1 + J54 ) / ( 1 + J30 ) - 1</f>
        <v>-4.4710544205127767E-2</v>
      </c>
      <c r="K55" s="5">
        <f xml:space="preserve"> ( 1 + K54 ) / ( 1 + K30 ) - 1</f>
        <v>4.252058030166328E-2</v>
      </c>
      <c r="L55" s="5">
        <f xml:space="preserve"> ( 1 + L54 ) / ( 1 + L30 ) - 1</f>
        <v>6.2988667049005187E-2</v>
      </c>
      <c r="M55" s="5">
        <f xml:space="preserve"> ( 1 + M54 ) / ( 1 + M30 ) - 1</f>
        <v>4.8376379162343941E-2</v>
      </c>
      <c r="N55" s="12"/>
    </row>
    <row r="56" spans="2:14" ht="10.5">
      <c r="C56" s="14"/>
      <c r="D56" s="15"/>
      <c r="E56" s="14"/>
      <c r="F56" s="14"/>
      <c r="G56" s="14"/>
      <c r="H56" s="14"/>
      <c r="I56" s="62"/>
      <c r="J56" s="10"/>
      <c r="K56" s="10"/>
      <c r="L56" s="10"/>
      <c r="M56" s="10"/>
      <c r="N56" s="12"/>
    </row>
    <row r="57" spans="2:14" ht="10.5">
      <c r="B57" s="37" t="s">
        <v>71</v>
      </c>
      <c r="C57" s="27"/>
      <c r="D57" s="32"/>
      <c r="E57" s="29"/>
      <c r="F57" s="29"/>
      <c r="G57" s="29"/>
      <c r="H57" s="29"/>
      <c r="I57" s="61"/>
      <c r="J57" s="28"/>
      <c r="K57" s="28"/>
      <c r="L57" s="28"/>
      <c r="M57" s="28"/>
      <c r="N57" s="33"/>
    </row>
    <row r="58" spans="2:14" ht="10.5" outlineLevel="1">
      <c r="C58" s="25" t="s">
        <v>72</v>
      </c>
      <c r="E58" s="2" t="s">
        <v>22</v>
      </c>
      <c r="F58" s="51"/>
      <c r="G58" s="40">
        <f xml:space="preserve"> AVERAGE( I58:M58 )</f>
        <v>5.5918157184994308E-2</v>
      </c>
      <c r="H58" s="51"/>
      <c r="I58" s="60">
        <v>4.24E-2</v>
      </c>
      <c r="J58" s="75">
        <f xml:space="preserve"> SUM( J37, $G$12 )</f>
        <v>5.9297696481242883E-2</v>
      </c>
      <c r="K58" s="75">
        <f xml:space="preserve"> SUM( K37, $G$12 )</f>
        <v>5.9297696481242883E-2</v>
      </c>
      <c r="L58" s="75">
        <f xml:space="preserve"> SUM( L37, $G$12 )</f>
        <v>5.9297696481242883E-2</v>
      </c>
      <c r="M58" s="75">
        <f xml:space="preserve"> SUM( M37, $G$12 )</f>
        <v>5.9297696481242883E-2</v>
      </c>
      <c r="N58" s="12"/>
    </row>
    <row r="59" spans="2:14" ht="10.5" outlineLevel="1">
      <c r="C59" s="25" t="s">
        <v>73</v>
      </c>
      <c r="D59" s="2" t="s">
        <v>58</v>
      </c>
      <c r="E59" s="2" t="s">
        <v>41</v>
      </c>
      <c r="F59" s="51"/>
      <c r="G59" s="40">
        <f xml:space="preserve"> AVERAGE( I59:M59 )</f>
        <v>3.4710198402991818E-2</v>
      </c>
      <c r="H59" s="51"/>
      <c r="I59" s="63">
        <v>1.6533586656884924E-2</v>
      </c>
      <c r="J59" s="6">
        <f xml:space="preserve"> ( 1 + J58 ) / ( 1 + J34 ) - 1 + $G$11</f>
        <v>3.6374654631929182E-2</v>
      </c>
      <c r="K59" s="6">
        <f xml:space="preserve"> ( 1 + K58 ) / ( 1 + K34 ) - 1 + $G$11</f>
        <v>4.0791338220498241E-2</v>
      </c>
      <c r="L59" s="6">
        <f xml:space="preserve"> ( 1 + L58 ) / ( 1 + L34 ) - 1 + $G$11</f>
        <v>4.0536485023288715E-2</v>
      </c>
      <c r="M59" s="6">
        <f xml:space="preserve"> ( 1 + M58 ) / ( 1 + M34 ) - 1 + $G$11</f>
        <v>3.9314927482358042E-2</v>
      </c>
      <c r="N59" s="12"/>
    </row>
    <row r="60" spans="2:14" outlineLevel="1">
      <c r="C60" s="25" t="s">
        <v>74</v>
      </c>
      <c r="D60" s="2" t="s">
        <v>58</v>
      </c>
      <c r="E60" s="2" t="s">
        <v>41</v>
      </c>
      <c r="F60" s="51"/>
      <c r="G60" s="40">
        <f xml:space="preserve"> AVERAGE( I60:M60 )</f>
        <v>3.2881511479092476E-2</v>
      </c>
      <c r="H60" s="51"/>
      <c r="I60" s="63">
        <v>1.6533586656884924E-2</v>
      </c>
      <c r="J60" s="6">
        <f xml:space="preserve"> ( I59 * I16 + J59 * ( J16 - I16 ) ) / J16</f>
        <v>3.4071087220756885E-2</v>
      </c>
      <c r="K60" s="6">
        <f xml:space="preserve"> ( I59 * I16 + J59 * ( J16 - I16 ) + K59 * ( K16 - J16 ) ) / K16</f>
        <v>3.6519416675390708E-2</v>
      </c>
      <c r="L60" s="6">
        <f xml:space="preserve"> ( I59 * I16 + J59 * ( J16 - I16 ) + K59 * ( K16 - J16 ) + L59 * ( L16 - K16 ) ) / L16</f>
        <v>3.8558519001940246E-2</v>
      </c>
      <c r="M60" s="6">
        <f xml:space="preserve"> ( I59 * I16 + J59 * ( J16 - I16 ) + K59 * ( K16 - J16 ) + L59 * ( L16 - K16 ) + M59 * ( M16 - L16 ) ) / M16</f>
        <v>3.8724947840489611E-2</v>
      </c>
      <c r="N60" s="6"/>
    </row>
    <row r="61" spans="2:14">
      <c r="I61" s="63"/>
      <c r="J61" s="6"/>
      <c r="K61" s="6"/>
      <c r="L61" s="6"/>
      <c r="M61" s="6"/>
      <c r="N61" s="6"/>
    </row>
    <row r="62" spans="2:14" ht="10.5">
      <c r="B62" s="37" t="s">
        <v>75</v>
      </c>
      <c r="C62" s="27"/>
      <c r="D62" s="32"/>
      <c r="E62" s="29"/>
      <c r="F62" s="29"/>
      <c r="G62" s="29"/>
      <c r="H62" s="29"/>
      <c r="I62" s="61"/>
      <c r="J62" s="28"/>
      <c r="K62" s="28"/>
      <c r="L62" s="28"/>
      <c r="M62" s="28"/>
      <c r="N62" s="33"/>
    </row>
    <row r="63" spans="2:14" outlineLevel="1">
      <c r="C63" s="2" t="s">
        <v>76</v>
      </c>
      <c r="E63" s="2" t="s">
        <v>41</v>
      </c>
      <c r="F63" s="51"/>
      <c r="G63" s="51"/>
      <c r="H63" s="51"/>
      <c r="I63" s="63">
        <f xml:space="preserve"> I43 * $G$18 + I49 * $G$17</f>
        <v>-4.1458507324975274E-2</v>
      </c>
      <c r="J63" s="6">
        <f xml:space="preserve"> J43 * $G$18 + J49 * $G$17</f>
        <v>-3.6143648211804262E-2</v>
      </c>
      <c r="K63" s="6">
        <f xml:space="preserve"> K43 * $G$18 + K49 * $G$17</f>
        <v>2.35922264315984E-2</v>
      </c>
      <c r="L63" s="6">
        <f xml:space="preserve"> L43 * $G$18 + L49 * $G$17</f>
        <v>3.7303862665388814E-2</v>
      </c>
      <c r="M63" s="6">
        <f xml:space="preserve"> M43 * $G$18 + M49 * $G$17</f>
        <v>2.7150535365640896E-2</v>
      </c>
      <c r="N63" s="6"/>
    </row>
    <row r="64" spans="2:14" outlineLevel="1">
      <c r="C64" s="25" t="s">
        <v>77</v>
      </c>
      <c r="E64" s="2" t="s">
        <v>41</v>
      </c>
      <c r="F64" s="51"/>
      <c r="G64" s="51"/>
      <c r="H64" s="51"/>
      <c r="I64" s="63">
        <f xml:space="preserve"> I55 * $G$18 + I60 * $G$17</f>
        <v>-4.0288688911036472E-2</v>
      </c>
      <c r="J64" s="76">
        <f xml:space="preserve"> J55 * $G$18 + J60 * $G$17</f>
        <v>-2.1076054777362373E-2</v>
      </c>
      <c r="K64" s="76">
        <f xml:space="preserve"> K55 * $G$18 + K60 * $G$17</f>
        <v>4.0720231213781509E-2</v>
      </c>
      <c r="L64" s="76">
        <f xml:space="preserve"> L55 * $G$18 + L60 * $G$17</f>
        <v>5.5659622634885698E-2</v>
      </c>
      <c r="M64" s="76">
        <f xml:space="preserve"> M55 * $G$18 + M60 * $G$17</f>
        <v>4.5480949765787641E-2</v>
      </c>
      <c r="N64" s="6"/>
    </row>
    <row r="65" spans="2:14" outlineLevel="1">
      <c r="C65" s="25" t="s">
        <v>78</v>
      </c>
      <c r="F65" s="51"/>
      <c r="G65" s="51"/>
      <c r="H65" s="51"/>
      <c r="I65" s="63">
        <f xml:space="preserve"> I53 * $G$18 + I59 * $G$17</f>
        <v>-4.0288688911036472E-2</v>
      </c>
      <c r="J65" s="76">
        <f xml:space="preserve"> J53 * $G$18 + J59 * $G$17</f>
        <v>-1.92516618426977E-2</v>
      </c>
      <c r="K65" s="76">
        <f xml:space="preserve"> K53 * $G$18 + K59 * $G$17</f>
        <v>4.2787536970454947E-2</v>
      </c>
      <c r="L65" s="76">
        <f xml:space="preserve"> L53 * $G$18 + L59 * $G$17</f>
        <v>5.6647278375329943E-2</v>
      </c>
      <c r="M65" s="76">
        <f xml:space="preserve"> M53 * $G$18 + M59 * $G$17</f>
        <v>4.5961198578241991E-2</v>
      </c>
      <c r="N65" s="6"/>
    </row>
    <row r="66" spans="2:14" outlineLevel="1">
      <c r="C66" s="25" t="s">
        <v>79</v>
      </c>
      <c r="E66" s="2" t="s">
        <v>41</v>
      </c>
      <c r="F66" s="51"/>
      <c r="G66" s="51"/>
      <c r="H66" s="51"/>
      <c r="I66" s="63">
        <f xml:space="preserve"> I15 * I63 + I16 * I64</f>
        <v>-4.1450215449774834E-2</v>
      </c>
      <c r="J66" s="6">
        <f xml:space="preserve"> J15 * J63 + J16 * J64</f>
        <v>-3.5223744616876503E-2</v>
      </c>
      <c r="K66" s="6">
        <f xml:space="preserve"> K15 * K63 + K16 * K64</f>
        <v>2.523723219686734E-2</v>
      </c>
      <c r="L66" s="6">
        <f xml:space="preserve"> L15 * L63 + L16 * L64</f>
        <v>4.0884195596529269E-2</v>
      </c>
      <c r="M66" s="6">
        <f xml:space="preserve"> M15 * M63 + M16 * M64</f>
        <v>3.1734515108015823E-2</v>
      </c>
      <c r="N66" s="6"/>
    </row>
    <row r="67" spans="2:14" outlineLevel="1">
      <c r="C67" s="2" t="s">
        <v>80</v>
      </c>
      <c r="D67" s="2" t="s">
        <v>81</v>
      </c>
      <c r="E67" s="2" t="s">
        <v>41</v>
      </c>
      <c r="F67" s="51"/>
      <c r="G67" s="23">
        <f xml:space="preserve"> SUMPRODUCT( $I$63:$M$63, $I$15:$M$15 ) / SUM( $I$15:$M$15 )</f>
        <v>-7.7134765520856777E-4</v>
      </c>
      <c r="H67" s="51"/>
      <c r="I67" s="62"/>
      <c r="J67" s="51"/>
      <c r="K67" s="51"/>
      <c r="L67" s="51"/>
      <c r="M67" s="51"/>
    </row>
    <row r="68" spans="2:14" outlineLevel="1">
      <c r="C68" s="25" t="s">
        <v>82</v>
      </c>
      <c r="D68" s="2" t="s">
        <v>81</v>
      </c>
      <c r="E68" s="2" t="s">
        <v>41</v>
      </c>
      <c r="F68" s="51"/>
      <c r="G68" s="23">
        <f xml:space="preserve"> SUMPRODUCT( $I$64:$M$64, $I$16:$M$16 ) / SUM( $I$16:$M$16 )</f>
        <v>4.032227266182882E-2</v>
      </c>
      <c r="H68" s="51"/>
      <c r="I68" s="62"/>
      <c r="J68" s="51"/>
      <c r="K68" s="51"/>
      <c r="L68" s="51"/>
      <c r="M68" s="51"/>
    </row>
    <row r="69" spans="2:14" outlineLevel="1">
      <c r="C69" s="25" t="s">
        <v>83</v>
      </c>
      <c r="E69" s="2" t="s">
        <v>41</v>
      </c>
      <c r="F69" s="51"/>
      <c r="G69" s="42">
        <f xml:space="preserve"> $G$68 - $G$6</f>
        <v>-1.8735395687403608E-3</v>
      </c>
      <c r="H69" s="51"/>
      <c r="I69" s="63">
        <f>I65-I7</f>
        <v>0</v>
      </c>
      <c r="J69" s="76">
        <f>J65-J7</f>
        <v>-4.5389789482888632E-4</v>
      </c>
      <c r="K69" s="76">
        <f>K65-K7</f>
        <v>-4.8262329468113513E-4</v>
      </c>
      <c r="L69" s="76">
        <f>L65-L7</f>
        <v>-4.890406343844439E-4</v>
      </c>
      <c r="M69" s="76">
        <f>M65-M7</f>
        <v>-4.8409276399135476E-4</v>
      </c>
      <c r="N69" s="6"/>
    </row>
    <row r="70" spans="2:14" outlineLevel="1">
      <c r="G70" s="54"/>
      <c r="I70" s="63"/>
      <c r="J70" s="6"/>
      <c r="K70" s="6"/>
      <c r="L70" s="6"/>
      <c r="M70" s="6"/>
    </row>
    <row r="71" spans="2:14" outlineLevel="1">
      <c r="C71" s="2" t="s">
        <v>84</v>
      </c>
      <c r="E71" s="2" t="s">
        <v>31</v>
      </c>
      <c r="F71" s="51"/>
      <c r="G71" s="51"/>
      <c r="H71" s="51"/>
      <c r="I71" s="70">
        <f xml:space="preserve"> I16 - H16</f>
        <v>7.0881729178120341E-3</v>
      </c>
      <c r="J71" s="77">
        <f xml:space="preserve"> J16 - I16</f>
        <v>5.3963620052989492E-2</v>
      </c>
      <c r="K71" s="77">
        <f xml:space="preserve"> K16 - J16</f>
        <v>3.4990086173236894E-2</v>
      </c>
      <c r="L71" s="77">
        <f xml:space="preserve"> L16 - K16</f>
        <v>9.9010406192562211E-2</v>
      </c>
      <c r="M71" s="77">
        <f xml:space="preserve"> M16 - L16</f>
        <v>5.5022788925672084E-2</v>
      </c>
      <c r="N71" s="6"/>
    </row>
    <row r="72" spans="2:14" outlineLevel="1">
      <c r="C72" s="2" t="s">
        <v>85</v>
      </c>
      <c r="E72" s="2" t="s">
        <v>45</v>
      </c>
      <c r="F72" s="51"/>
      <c r="G72" s="51"/>
      <c r="H72" s="51"/>
      <c r="I72" s="62">
        <f xml:space="preserve"> I26 * $G$24 * I71</f>
        <v>72.629507093107847</v>
      </c>
      <c r="J72" s="41">
        <f xml:space="preserve"> J26 * $G$24 * J71</f>
        <v>597.5670182861561</v>
      </c>
      <c r="K72" s="41">
        <f xml:space="preserve"> K26 * $G$24 * K71</f>
        <v>410.64043585593754</v>
      </c>
      <c r="L72" s="41">
        <f xml:space="preserve"> L26 * $G$24 * L71</f>
        <v>1163.6647845022003</v>
      </c>
      <c r="M72" s="41">
        <f xml:space="preserve"> M26 * $G$24 * M71</f>
        <v>646.89331015459743</v>
      </c>
      <c r="N72" s="6"/>
    </row>
    <row r="73" spans="2:14" outlineLevel="1">
      <c r="C73" s="25" t="s">
        <v>86</v>
      </c>
      <c r="E73" s="2" t="s">
        <v>45</v>
      </c>
      <c r="F73" s="51"/>
      <c r="G73" s="51"/>
      <c r="H73" s="51"/>
      <c r="I73" s="62">
        <f xml:space="preserve"> I69 * I72</f>
        <v>0</v>
      </c>
      <c r="J73" s="41">
        <f xml:space="preserve"> J69 * J72</f>
        <v>-0.27123441161926087</v>
      </c>
      <c r="K73" s="41">
        <f xml:space="preserve"> K69 * K72</f>
        <v>-0.19818464008208991</v>
      </c>
      <c r="L73" s="41">
        <f xml:space="preserve"> L69 * L72</f>
        <v>-0.56907936442379325</v>
      </c>
      <c r="M73" s="41">
        <f xml:space="preserve"> M69 * M72</f>
        <v>-0.3131563705202558</v>
      </c>
      <c r="N73" s="6"/>
    </row>
    <row r="74" spans="2:14">
      <c r="I74" s="61"/>
    </row>
    <row r="75" spans="2:14" ht="10.5">
      <c r="B75" s="37" t="s">
        <v>87</v>
      </c>
      <c r="C75" s="27"/>
      <c r="D75" s="32"/>
      <c r="E75" s="29"/>
      <c r="F75" s="29"/>
      <c r="G75" s="29"/>
      <c r="H75" s="29"/>
      <c r="I75" s="61"/>
      <c r="J75" s="28"/>
      <c r="K75" s="28"/>
      <c r="L75" s="28"/>
      <c r="M75" s="28"/>
      <c r="N75" s="33"/>
    </row>
    <row r="76" spans="2:14" outlineLevel="1">
      <c r="C76" s="2" t="s">
        <v>88</v>
      </c>
      <c r="F76" s="51"/>
      <c r="G76" s="51"/>
      <c r="H76" s="51"/>
      <c r="I76" s="63">
        <f>(1+I64)*(1+I30)-1</f>
        <v>7.103782317528351E-2</v>
      </c>
      <c r="J76" s="6">
        <f t="shared" ref="J76:M76" si="0">(1+J64)*(1+J30)-1</f>
        <v>8.3668807361459763E-2</v>
      </c>
      <c r="K76" s="6">
        <f t="shared" si="0"/>
        <v>5.6331034681988079E-2</v>
      </c>
      <c r="L76" s="6">
        <f t="shared" si="0"/>
        <v>5.1436984144346276E-2</v>
      </c>
      <c r="M76" s="6">
        <f t="shared" si="0"/>
        <v>5.5935759263445517E-2</v>
      </c>
      <c r="N76" s="42"/>
    </row>
    <row r="77" spans="2:14" outlineLevel="1">
      <c r="C77" s="2" t="s">
        <v>89</v>
      </c>
      <c r="E77" s="2" t="s">
        <v>22</v>
      </c>
      <c r="F77" s="51"/>
      <c r="G77" s="51"/>
      <c r="H77" s="51"/>
      <c r="I77" s="63">
        <f t="shared" ref="I77:N77" si="1">(1+$G$27)*(1+I30)-1</f>
        <v>0.16106640836884734</v>
      </c>
      <c r="J77" s="6">
        <f t="shared" si="1"/>
        <v>0.15170296959167917</v>
      </c>
      <c r="K77" s="6">
        <f t="shared" si="1"/>
        <v>5.598781764729388E-2</v>
      </c>
      <c r="L77" s="6">
        <f t="shared" si="1"/>
        <v>3.622055800660573E-2</v>
      </c>
      <c r="M77" s="6">
        <f t="shared" si="1"/>
        <v>5.0785907215533888E-2</v>
      </c>
      <c r="N77" s="42">
        <f t="shared" si="1"/>
        <v>4.038208635201368E-2</v>
      </c>
    </row>
    <row r="78" spans="2:14">
      <c r="I78" s="61"/>
      <c r="N78" s="9"/>
    </row>
    <row r="79" spans="2:14" ht="10.5">
      <c r="B79" s="37" t="s">
        <v>90</v>
      </c>
      <c r="C79" s="27"/>
      <c r="D79" s="32"/>
      <c r="E79" s="29"/>
      <c r="F79" s="29"/>
      <c r="G79" s="29"/>
      <c r="H79" s="29"/>
      <c r="I79" s="61"/>
      <c r="J79" s="28"/>
      <c r="K79" s="28"/>
      <c r="L79" s="28"/>
      <c r="M79" s="28"/>
      <c r="N79" s="33"/>
    </row>
    <row r="80" spans="2:14" outlineLevel="1">
      <c r="C80" s="25" t="s">
        <v>91</v>
      </c>
      <c r="E80" s="2" t="s">
        <v>92</v>
      </c>
      <c r="F80" s="51"/>
      <c r="G80" s="51"/>
      <c r="H80" s="51"/>
      <c r="I80" s="62">
        <f xml:space="preserve"> $I$73 * ( 1 + $I$77 * 0.5 ) * ( 1 + $J$77 ) * ( 1 + $K$77 ) * ( 1 + $L$77 ) * ( 1 + $M$77 )</f>
        <v>0</v>
      </c>
      <c r="J80" s="64">
        <f xml:space="preserve"> $I$73 * (1 + 0.5 * $J$77) * (1 + $K$77) * (1 + $L$77) * (1 + $M$77)</f>
        <v>0</v>
      </c>
      <c r="K80" s="64">
        <f xml:space="preserve"> $I$73 * (1 + 0.5 * $K$77) * (1 + $L$77) * (1 + $M$77)</f>
        <v>0</v>
      </c>
      <c r="L80" s="64">
        <f xml:space="preserve"> $I$73 * (1 + 0.5 * $L$77) * (1 + $M$77)</f>
        <v>0</v>
      </c>
      <c r="M80" s="64">
        <f xml:space="preserve"> $I$73 * (1 + 0.5 * $M$77)</f>
        <v>0</v>
      </c>
      <c r="N80" s="9"/>
    </row>
    <row r="81" spans="3:14" outlineLevel="1">
      <c r="C81" s="25" t="s">
        <v>93</v>
      </c>
      <c r="E81" s="2" t="s">
        <v>92</v>
      </c>
      <c r="F81" s="51"/>
      <c r="G81" s="51"/>
      <c r="H81" s="51"/>
      <c r="I81" s="62"/>
      <c r="J81" s="10">
        <f xml:space="preserve"> $J$73 * ( 1 + 0.5*$J$77 ) * ( 1 + $K$77 ) * ( 1 + $L$77 ) * ( 1 + $M$77 )</f>
        <v>-0.33552312889280184</v>
      </c>
      <c r="K81" s="10">
        <f xml:space="preserve"> $J$73 * ( 1 + 0.5 * $K$77 ) * ( 1 + $L$77 ) * ( 1 + $M$77 )</f>
        <v>-0.30360000394957054</v>
      </c>
      <c r="L81" s="10">
        <f xml:space="preserve"> $J$73 * (1 + 0.5 * $L$77) * (1 + $M$77)</f>
        <v>-0.2901708951737183</v>
      </c>
      <c r="M81" s="10">
        <f xml:space="preserve"> $J$73 * (1 + 0.5 * $M$77)</f>
        <v>-0.27812185445033877</v>
      </c>
      <c r="N81" s="9"/>
    </row>
    <row r="82" spans="3:14" outlineLevel="1">
      <c r="C82" s="25" t="s">
        <v>94</v>
      </c>
      <c r="E82" s="2" t="s">
        <v>92</v>
      </c>
      <c r="F82" s="51"/>
      <c r="G82" s="51"/>
      <c r="H82" s="51"/>
      <c r="I82" s="62"/>
      <c r="J82" s="51"/>
      <c r="K82" s="10">
        <f xml:space="preserve"> $K$73 * (1 + 0.5 * $K$77) * (1 + $L$77) * (1 + $M$77)</f>
        <v>-0.22183342132902881</v>
      </c>
      <c r="L82" s="10">
        <f xml:space="preserve"> $K$73 * (1 + 0.5 * $L$77) * (1 + $M$77)</f>
        <v>-0.21202108566897448</v>
      </c>
      <c r="M82" s="10">
        <f xml:space="preserve"> $K$73 * (1 + 0.5 * $M$77)</f>
        <v>-0.20321713345346643</v>
      </c>
      <c r="N82" s="9"/>
    </row>
    <row r="83" spans="3:14" outlineLevel="1">
      <c r="C83" s="25" t="s">
        <v>95</v>
      </c>
      <c r="E83" s="2" t="s">
        <v>92</v>
      </c>
      <c r="F83" s="51"/>
      <c r="G83" s="51"/>
      <c r="H83" s="51"/>
      <c r="I83" s="62"/>
      <c r="J83" s="51"/>
      <c r="K83" s="51"/>
      <c r="L83" s="10">
        <f xml:space="preserve"> $L$73 * (1 + 0.5 * $L$77) * (1 + $M$77)</f>
        <v>-0.60881017129766191</v>
      </c>
      <c r="M83" s="10">
        <f xml:space="preserve"> $L$73 * (1 + 0.5 * $M$77)</f>
        <v>-0.58352997032374421</v>
      </c>
      <c r="N83" s="9"/>
    </row>
    <row r="84" spans="3:14" outlineLevel="1">
      <c r="C84" s="25" t="s">
        <v>96</v>
      </c>
      <c r="E84" s="2" t="s">
        <v>92</v>
      </c>
      <c r="F84" s="51"/>
      <c r="G84" s="51"/>
      <c r="H84" s="51"/>
      <c r="I84" s="62"/>
      <c r="J84" s="51"/>
      <c r="K84" s="51"/>
      <c r="L84" s="51"/>
      <c r="M84" s="10">
        <f xml:space="preserve"> $M$73 * (1 + 0.5 * $M$77)</f>
        <v>-0.32110833570885339</v>
      </c>
      <c r="N84" s="9"/>
    </row>
    <row r="85" spans="3:14" outlineLevel="1">
      <c r="C85" s="4"/>
      <c r="D85" s="4"/>
      <c r="I85" s="51"/>
      <c r="J85" s="10"/>
      <c r="K85" s="10"/>
      <c r="L85" s="10"/>
      <c r="M85" s="10"/>
      <c r="N85" s="9"/>
    </row>
    <row r="86" spans="3:14" ht="10.5" outlineLevel="1">
      <c r="C86" s="25" t="s">
        <v>97</v>
      </c>
      <c r="D86" s="2" t="s">
        <v>98</v>
      </c>
      <c r="E86" s="2" t="s">
        <v>92</v>
      </c>
      <c r="F86" s="43">
        <f>SUM(J81:M84)</f>
        <v>-3.3579360002481584</v>
      </c>
      <c r="I86" s="51"/>
      <c r="J86" s="10"/>
      <c r="K86" s="10"/>
      <c r="L86" s="10"/>
      <c r="M86" s="10"/>
      <c r="N86" s="9"/>
    </row>
    <row r="87" spans="3:14" outlineLevel="1">
      <c r="N87" s="9"/>
    </row>
    <row r="88" spans="3:14">
      <c r="N88" s="9"/>
    </row>
    <row r="89" spans="3:14">
      <c r="N89" s="9"/>
    </row>
    <row r="90" spans="3:14"/>
    <row r="91" spans="3:14"/>
    <row r="92" spans="3:14"/>
    <row r="93" spans="3:14"/>
    <row r="99"/>
    <row r="100"/>
    <row r="101"/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38"/>
  <sheetViews>
    <sheetView workbookViewId="0">
      <pane xSplit="1" ySplit="1" topLeftCell="B2" activePane="bottomRight" state="frozen"/>
      <selection pane="bottomRight" activeCell="C4" sqref="C4"/>
      <selection pane="bottomLeft" activeCell="A2" sqref="A2"/>
      <selection pane="topRight" activeCell="B1" sqref="B1"/>
    </sheetView>
  </sheetViews>
  <sheetFormatPr defaultColWidth="8.85546875" defaultRowHeight="9.9499999999999993"/>
  <cols>
    <col min="1" max="1" width="8.7109375" style="2" bestFit="1" customWidth="1"/>
    <col min="2" max="2" width="10.7109375" style="2" customWidth="1"/>
    <col min="3" max="3" width="21" style="4" bestFit="1" customWidth="1"/>
    <col min="4" max="4" width="23.28515625" style="4" bestFit="1" customWidth="1"/>
    <col min="5" max="5" width="10.140625" style="4" bestFit="1" customWidth="1"/>
    <col min="6" max="6" width="14.140625" style="4" bestFit="1" customWidth="1"/>
    <col min="7" max="16384" width="8.85546875" style="2"/>
  </cols>
  <sheetData>
    <row r="1" spans="1:6" ht="10.5">
      <c r="B1" s="1" t="s">
        <v>99</v>
      </c>
      <c r="C1" s="1" t="s">
        <v>100</v>
      </c>
      <c r="D1" s="1" t="s">
        <v>101</v>
      </c>
      <c r="E1" s="1" t="s">
        <v>102</v>
      </c>
      <c r="F1" s="1" t="s">
        <v>103</v>
      </c>
    </row>
    <row r="2" spans="1:6">
      <c r="A2" s="11">
        <v>44928</v>
      </c>
      <c r="B2" s="4">
        <f t="shared" ref="B2:B61" si="0" xml:space="preserve"> YEAR( A2 )</f>
        <v>2023</v>
      </c>
      <c r="C2" s="3">
        <v>5.2299999999999999E-2</v>
      </c>
      <c r="D2" s="3">
        <v>6.0999999999999999E-2</v>
      </c>
      <c r="E2" s="7">
        <v>0.5</v>
      </c>
      <c r="F2" s="5">
        <f t="shared" ref="F2:F61" si="1" xml:space="preserve"> E2 * C2 + ( 1 - E2 ) * D2</f>
        <v>5.6649999999999999E-2</v>
      </c>
    </row>
    <row r="3" spans="1:6">
      <c r="A3" s="11">
        <f>WORKDAY($A$2,COUNT($A$2:$A2))</f>
        <v>44929</v>
      </c>
      <c r="B3" s="4">
        <f t="shared" si="0"/>
        <v>2023</v>
      </c>
      <c r="C3" s="3">
        <v>5.2299999999999999E-2</v>
      </c>
      <c r="D3" s="3">
        <v>6.0999999999999999E-2</v>
      </c>
      <c r="E3" s="7">
        <v>0.5</v>
      </c>
      <c r="F3" s="5">
        <f t="shared" si="1"/>
        <v>5.6649999999999999E-2</v>
      </c>
    </row>
    <row r="4" spans="1:6">
      <c r="A4" s="11">
        <f>WORKDAY($A$2,COUNT($A$2:$A3))</f>
        <v>44930</v>
      </c>
      <c r="B4" s="4">
        <f t="shared" si="0"/>
        <v>2023</v>
      </c>
      <c r="C4" s="3">
        <v>5.2299999999999999E-2</v>
      </c>
      <c r="D4" s="3">
        <v>6.0999999999999999E-2</v>
      </c>
      <c r="E4" s="7">
        <v>0.5</v>
      </c>
      <c r="F4" s="5">
        <f t="shared" si="1"/>
        <v>5.6649999999999999E-2</v>
      </c>
    </row>
    <row r="5" spans="1:6">
      <c r="A5" s="11">
        <f>WORKDAY($A$2,COUNT($A$2:$A4))</f>
        <v>44931</v>
      </c>
      <c r="B5" s="4">
        <f t="shared" si="0"/>
        <v>2023</v>
      </c>
      <c r="C5" s="3">
        <v>5.2299999999999999E-2</v>
      </c>
      <c r="D5" s="3">
        <v>6.0999999999999999E-2</v>
      </c>
      <c r="E5" s="7">
        <v>0.5</v>
      </c>
      <c r="F5" s="5">
        <f t="shared" si="1"/>
        <v>5.6649999999999999E-2</v>
      </c>
    </row>
    <row r="6" spans="1:6">
      <c r="A6" s="11">
        <f>WORKDAY($A$2,COUNT($A$2:$A5))</f>
        <v>44932</v>
      </c>
      <c r="B6" s="4">
        <f t="shared" si="0"/>
        <v>2023</v>
      </c>
      <c r="C6" s="3">
        <v>5.2299999999999999E-2</v>
      </c>
      <c r="D6" s="3">
        <v>6.0999999999999999E-2</v>
      </c>
      <c r="E6" s="7">
        <v>0.5</v>
      </c>
      <c r="F6" s="5">
        <f t="shared" si="1"/>
        <v>5.6649999999999999E-2</v>
      </c>
    </row>
    <row r="7" spans="1:6">
      <c r="A7" s="11">
        <f>WORKDAY($A$2,COUNT($A$2:$A6))</f>
        <v>44935</v>
      </c>
      <c r="B7" s="4">
        <f t="shared" si="0"/>
        <v>2023</v>
      </c>
      <c r="C7" s="3">
        <v>5.2299999999999999E-2</v>
      </c>
      <c r="D7" s="3">
        <v>6.0999999999999999E-2</v>
      </c>
      <c r="E7" s="7">
        <v>0.5</v>
      </c>
      <c r="F7" s="5">
        <f t="shared" si="1"/>
        <v>5.6649999999999999E-2</v>
      </c>
    </row>
    <row r="8" spans="1:6">
      <c r="A8" s="11">
        <f>WORKDAY($A$2,COUNT($A$2:$A7))</f>
        <v>44936</v>
      </c>
      <c r="B8" s="4">
        <f t="shared" si="0"/>
        <v>2023</v>
      </c>
      <c r="C8" s="3">
        <v>5.2299999999999999E-2</v>
      </c>
      <c r="D8" s="3">
        <v>6.0999999999999999E-2</v>
      </c>
      <c r="E8" s="7">
        <v>0.5</v>
      </c>
      <c r="F8" s="5">
        <f t="shared" si="1"/>
        <v>5.6649999999999999E-2</v>
      </c>
    </row>
    <row r="9" spans="1:6">
      <c r="A9" s="11">
        <f>WORKDAY($A$2,COUNT($A$2:$A8))</f>
        <v>44937</v>
      </c>
      <c r="B9" s="4">
        <f t="shared" si="0"/>
        <v>2023</v>
      </c>
      <c r="C9" s="3">
        <v>5.2299999999999999E-2</v>
      </c>
      <c r="D9" s="3">
        <v>6.0999999999999999E-2</v>
      </c>
      <c r="E9" s="7">
        <v>0.5</v>
      </c>
      <c r="F9" s="5">
        <f t="shared" si="1"/>
        <v>5.6649999999999999E-2</v>
      </c>
    </row>
    <row r="10" spans="1:6">
      <c r="A10" s="11">
        <f>WORKDAY($A$2,COUNT($A$2:$A9))</f>
        <v>44938</v>
      </c>
      <c r="B10" s="4">
        <f t="shared" si="0"/>
        <v>2023</v>
      </c>
      <c r="C10" s="3">
        <v>5.2299999999999999E-2</v>
      </c>
      <c r="D10" s="3">
        <v>6.0999999999999999E-2</v>
      </c>
      <c r="E10" s="7">
        <v>0.5</v>
      </c>
      <c r="F10" s="5">
        <f t="shared" si="1"/>
        <v>5.6649999999999999E-2</v>
      </c>
    </row>
    <row r="11" spans="1:6">
      <c r="A11" s="11">
        <f>WORKDAY($A$2,COUNT($A$2:$A10))</f>
        <v>44939</v>
      </c>
      <c r="B11" s="4">
        <f t="shared" si="0"/>
        <v>2023</v>
      </c>
      <c r="C11" s="3">
        <v>5.2299999999999999E-2</v>
      </c>
      <c r="D11" s="3">
        <v>6.0999999999999999E-2</v>
      </c>
      <c r="E11" s="7">
        <v>0.5</v>
      </c>
      <c r="F11" s="5">
        <f t="shared" si="1"/>
        <v>5.6649999999999999E-2</v>
      </c>
    </row>
    <row r="12" spans="1:6">
      <c r="A12" s="11">
        <f>WORKDAY($A$2,COUNT($A$2:$A11))</f>
        <v>44942</v>
      </c>
      <c r="B12" s="4">
        <f t="shared" si="0"/>
        <v>2023</v>
      </c>
      <c r="C12" s="3">
        <v>5.2299999999999999E-2</v>
      </c>
      <c r="D12" s="3">
        <v>6.0999999999999999E-2</v>
      </c>
      <c r="E12" s="7">
        <v>0.5</v>
      </c>
      <c r="F12" s="5">
        <f t="shared" si="1"/>
        <v>5.6649999999999999E-2</v>
      </c>
    </row>
    <row r="13" spans="1:6">
      <c r="A13" s="11">
        <f>WORKDAY($A$2,COUNT($A$2:$A12))</f>
        <v>44943</v>
      </c>
      <c r="B13" s="4">
        <f t="shared" si="0"/>
        <v>2023</v>
      </c>
      <c r="C13" s="3">
        <v>5.2299999999999999E-2</v>
      </c>
      <c r="D13" s="3">
        <v>6.0999999999999999E-2</v>
      </c>
      <c r="E13" s="7">
        <v>0.5</v>
      </c>
      <c r="F13" s="5">
        <f t="shared" si="1"/>
        <v>5.6649999999999999E-2</v>
      </c>
    </row>
    <row r="14" spans="1:6">
      <c r="A14" s="11">
        <f>WORKDAY($A$2,COUNT($A$2:$A13))</f>
        <v>44944</v>
      </c>
      <c r="B14" s="4">
        <f t="shared" si="0"/>
        <v>2023</v>
      </c>
      <c r="C14" s="3">
        <v>5.2299999999999999E-2</v>
      </c>
      <c r="D14" s="3">
        <v>6.0999999999999999E-2</v>
      </c>
      <c r="E14" s="7">
        <v>0.5</v>
      </c>
      <c r="F14" s="5">
        <f t="shared" si="1"/>
        <v>5.6649999999999999E-2</v>
      </c>
    </row>
    <row r="15" spans="1:6">
      <c r="A15" s="11">
        <f>WORKDAY($A$2,COUNT($A$2:$A14))</f>
        <v>44945</v>
      </c>
      <c r="B15" s="4">
        <f t="shared" si="0"/>
        <v>2023</v>
      </c>
      <c r="C15" s="3">
        <v>5.2299999999999999E-2</v>
      </c>
      <c r="D15" s="3">
        <v>6.0999999999999999E-2</v>
      </c>
      <c r="E15" s="7">
        <v>0.5</v>
      </c>
      <c r="F15" s="5">
        <f t="shared" si="1"/>
        <v>5.6649999999999999E-2</v>
      </c>
    </row>
    <row r="16" spans="1:6">
      <c r="A16" s="11">
        <f>WORKDAY($A$2,COUNT($A$2:$A15))</f>
        <v>44946</v>
      </c>
      <c r="B16" s="4">
        <f t="shared" si="0"/>
        <v>2023</v>
      </c>
      <c r="C16" s="3">
        <v>5.2299999999999999E-2</v>
      </c>
      <c r="D16" s="3">
        <v>6.0999999999999999E-2</v>
      </c>
      <c r="E16" s="7">
        <v>0.5</v>
      </c>
      <c r="F16" s="5">
        <f t="shared" si="1"/>
        <v>5.6649999999999999E-2</v>
      </c>
    </row>
    <row r="17" spans="1:6">
      <c r="A17" s="11">
        <f>WORKDAY($A$2,COUNT($A$2:$A16))</f>
        <v>44949</v>
      </c>
      <c r="B17" s="4">
        <f t="shared" si="0"/>
        <v>2023</v>
      </c>
      <c r="C17" s="3">
        <v>5.2299999999999999E-2</v>
      </c>
      <c r="D17" s="3">
        <v>6.0999999999999999E-2</v>
      </c>
      <c r="E17" s="7">
        <v>0.5</v>
      </c>
      <c r="F17" s="5">
        <f t="shared" si="1"/>
        <v>5.6649999999999999E-2</v>
      </c>
    </row>
    <row r="18" spans="1:6">
      <c r="A18" s="11">
        <f>WORKDAY($A$2,COUNT($A$2:$A17))</f>
        <v>44950</v>
      </c>
      <c r="B18" s="4">
        <f t="shared" si="0"/>
        <v>2023</v>
      </c>
      <c r="C18" s="3">
        <v>5.2299999999999999E-2</v>
      </c>
      <c r="D18" s="3">
        <v>6.0999999999999999E-2</v>
      </c>
      <c r="E18" s="7">
        <v>0.5</v>
      </c>
      <c r="F18" s="5">
        <f t="shared" si="1"/>
        <v>5.6649999999999999E-2</v>
      </c>
    </row>
    <row r="19" spans="1:6">
      <c r="A19" s="11">
        <f>WORKDAY($A$2,COUNT($A$2:$A18))</f>
        <v>44951</v>
      </c>
      <c r="B19" s="4">
        <f t="shared" si="0"/>
        <v>2023</v>
      </c>
      <c r="C19" s="3">
        <v>5.2299999999999999E-2</v>
      </c>
      <c r="D19" s="3">
        <v>6.0999999999999999E-2</v>
      </c>
      <c r="E19" s="7">
        <v>0.5</v>
      </c>
      <c r="F19" s="5">
        <f t="shared" si="1"/>
        <v>5.6649999999999999E-2</v>
      </c>
    </row>
    <row r="20" spans="1:6">
      <c r="A20" s="11">
        <f>WORKDAY($A$2,COUNT($A$2:$A19))</f>
        <v>44952</v>
      </c>
      <c r="B20" s="4">
        <f t="shared" si="0"/>
        <v>2023</v>
      </c>
      <c r="C20" s="3">
        <v>5.2299999999999999E-2</v>
      </c>
      <c r="D20" s="3">
        <v>6.0999999999999999E-2</v>
      </c>
      <c r="E20" s="7">
        <v>0.5</v>
      </c>
      <c r="F20" s="5">
        <f t="shared" si="1"/>
        <v>5.6649999999999999E-2</v>
      </c>
    </row>
    <row r="21" spans="1:6">
      <c r="A21" s="11">
        <f>WORKDAY($A$2,COUNT($A$2:$A20))</f>
        <v>44953</v>
      </c>
      <c r="B21" s="4">
        <f t="shared" si="0"/>
        <v>2023</v>
      </c>
      <c r="C21" s="3">
        <v>5.2299999999999999E-2</v>
      </c>
      <c r="D21" s="3">
        <v>6.0999999999999999E-2</v>
      </c>
      <c r="E21" s="7">
        <v>0.5</v>
      </c>
      <c r="F21" s="5">
        <f t="shared" si="1"/>
        <v>5.6649999999999999E-2</v>
      </c>
    </row>
    <row r="22" spans="1:6">
      <c r="A22" s="11">
        <f>WORKDAY($A$2,COUNT($A$2:$A21))</f>
        <v>44956</v>
      </c>
      <c r="B22" s="4">
        <f t="shared" si="0"/>
        <v>2023</v>
      </c>
      <c r="C22" s="3">
        <v>5.2299999999999999E-2</v>
      </c>
      <c r="D22" s="3">
        <v>6.0999999999999999E-2</v>
      </c>
      <c r="E22" s="7">
        <v>0.5</v>
      </c>
      <c r="F22" s="5">
        <f t="shared" si="1"/>
        <v>5.6649999999999999E-2</v>
      </c>
    </row>
    <row r="23" spans="1:6">
      <c r="A23" s="11">
        <f>WORKDAY($A$2,COUNT($A$2:$A22))</f>
        <v>44957</v>
      </c>
      <c r="B23" s="4">
        <f t="shared" si="0"/>
        <v>2023</v>
      </c>
      <c r="C23" s="3">
        <v>5.2299999999999999E-2</v>
      </c>
      <c r="D23" s="3">
        <v>6.0999999999999999E-2</v>
      </c>
      <c r="E23" s="7">
        <v>0.5</v>
      </c>
      <c r="F23" s="5">
        <f t="shared" si="1"/>
        <v>5.6649999999999999E-2</v>
      </c>
    </row>
    <row r="24" spans="1:6">
      <c r="A24" s="11">
        <f>WORKDAY($A$2,COUNT($A$2:$A23))</f>
        <v>44958</v>
      </c>
      <c r="B24" s="4">
        <f t="shared" si="0"/>
        <v>2023</v>
      </c>
      <c r="C24" s="3">
        <v>5.2299999999999999E-2</v>
      </c>
      <c r="D24" s="3">
        <v>6.0999999999999999E-2</v>
      </c>
      <c r="E24" s="7">
        <v>0.5</v>
      </c>
      <c r="F24" s="5">
        <f t="shared" si="1"/>
        <v>5.6649999999999999E-2</v>
      </c>
    </row>
    <row r="25" spans="1:6">
      <c r="A25" s="11">
        <f>WORKDAY($A$2,COUNT($A$2:$A24))</f>
        <v>44959</v>
      </c>
      <c r="B25" s="4">
        <f t="shared" si="0"/>
        <v>2023</v>
      </c>
      <c r="C25" s="3">
        <v>5.2299999999999999E-2</v>
      </c>
      <c r="D25" s="3">
        <v>6.0999999999999999E-2</v>
      </c>
      <c r="E25" s="7">
        <v>0.5</v>
      </c>
      <c r="F25" s="5">
        <f t="shared" si="1"/>
        <v>5.6649999999999999E-2</v>
      </c>
    </row>
    <row r="26" spans="1:6">
      <c r="A26" s="11">
        <f>WORKDAY($A$2,COUNT($A$2:$A25))</f>
        <v>44960</v>
      </c>
      <c r="B26" s="4">
        <f t="shared" si="0"/>
        <v>2023</v>
      </c>
      <c r="C26" s="3">
        <v>5.2299999999999999E-2</v>
      </c>
      <c r="D26" s="3">
        <v>6.0999999999999999E-2</v>
      </c>
      <c r="E26" s="7">
        <v>0.5</v>
      </c>
      <c r="F26" s="5">
        <f t="shared" si="1"/>
        <v>5.6649999999999999E-2</v>
      </c>
    </row>
    <row r="27" spans="1:6">
      <c r="A27" s="11">
        <f>WORKDAY($A$2,COUNT($A$2:$A26))</f>
        <v>44963</v>
      </c>
      <c r="B27" s="4">
        <f t="shared" si="0"/>
        <v>2023</v>
      </c>
      <c r="C27" s="3">
        <v>5.2299999999999999E-2</v>
      </c>
      <c r="D27" s="3">
        <v>6.0999999999999999E-2</v>
      </c>
      <c r="E27" s="7">
        <v>0.5</v>
      </c>
      <c r="F27" s="5">
        <f t="shared" si="1"/>
        <v>5.6649999999999999E-2</v>
      </c>
    </row>
    <row r="28" spans="1:6">
      <c r="A28" s="11">
        <f>WORKDAY($A$2,COUNT($A$2:$A27))</f>
        <v>44964</v>
      </c>
      <c r="B28" s="4">
        <f t="shared" si="0"/>
        <v>2023</v>
      </c>
      <c r="C28" s="3">
        <v>5.2299999999999999E-2</v>
      </c>
      <c r="D28" s="3">
        <v>6.0999999999999999E-2</v>
      </c>
      <c r="E28" s="7">
        <v>0.5</v>
      </c>
      <c r="F28" s="5">
        <f t="shared" si="1"/>
        <v>5.6649999999999999E-2</v>
      </c>
    </row>
    <row r="29" spans="1:6">
      <c r="A29" s="11">
        <f>WORKDAY($A$2,COUNT($A$2:$A28))</f>
        <v>44965</v>
      </c>
      <c r="B29" s="4">
        <f t="shared" si="0"/>
        <v>2023</v>
      </c>
      <c r="C29" s="3">
        <v>5.2299999999999999E-2</v>
      </c>
      <c r="D29" s="3">
        <v>6.0999999999999999E-2</v>
      </c>
      <c r="E29" s="7">
        <v>0.5</v>
      </c>
      <c r="F29" s="5">
        <f t="shared" si="1"/>
        <v>5.6649999999999999E-2</v>
      </c>
    </row>
    <row r="30" spans="1:6">
      <c r="A30" s="11">
        <f>WORKDAY($A$2,COUNT($A$2:$A29))</f>
        <v>44966</v>
      </c>
      <c r="B30" s="4">
        <f t="shared" si="0"/>
        <v>2023</v>
      </c>
      <c r="C30" s="3">
        <v>5.2299999999999999E-2</v>
      </c>
      <c r="D30" s="3">
        <v>6.0999999999999999E-2</v>
      </c>
      <c r="E30" s="7">
        <v>0.5</v>
      </c>
      <c r="F30" s="5">
        <f t="shared" si="1"/>
        <v>5.6649999999999999E-2</v>
      </c>
    </row>
    <row r="31" spans="1:6">
      <c r="A31" s="11">
        <f>WORKDAY($A$2,COUNT($A$2:$A30))</f>
        <v>44967</v>
      </c>
      <c r="B31" s="4">
        <f t="shared" si="0"/>
        <v>2023</v>
      </c>
      <c r="C31" s="3">
        <v>5.2299999999999999E-2</v>
      </c>
      <c r="D31" s="3">
        <v>6.0999999999999999E-2</v>
      </c>
      <c r="E31" s="7">
        <v>0.5</v>
      </c>
      <c r="F31" s="5">
        <f t="shared" si="1"/>
        <v>5.6649999999999999E-2</v>
      </c>
    </row>
    <row r="32" spans="1:6">
      <c r="A32" s="11">
        <f>WORKDAY($A$2,COUNT($A$2:$A31))</f>
        <v>44970</v>
      </c>
      <c r="B32" s="4">
        <f t="shared" si="0"/>
        <v>2023</v>
      </c>
      <c r="C32" s="3">
        <v>5.2299999999999999E-2</v>
      </c>
      <c r="D32" s="3">
        <v>6.0999999999999999E-2</v>
      </c>
      <c r="E32" s="7">
        <v>0.5</v>
      </c>
      <c r="F32" s="5">
        <f t="shared" si="1"/>
        <v>5.6649999999999999E-2</v>
      </c>
    </row>
    <row r="33" spans="1:6">
      <c r="A33" s="11">
        <f>WORKDAY($A$2,COUNT($A$2:$A32))</f>
        <v>44971</v>
      </c>
      <c r="B33" s="4">
        <f t="shared" si="0"/>
        <v>2023</v>
      </c>
      <c r="C33" s="3">
        <v>5.2299999999999999E-2</v>
      </c>
      <c r="D33" s="3">
        <v>6.0999999999999999E-2</v>
      </c>
      <c r="E33" s="7">
        <v>0.5</v>
      </c>
      <c r="F33" s="5">
        <f t="shared" si="1"/>
        <v>5.6649999999999999E-2</v>
      </c>
    </row>
    <row r="34" spans="1:6">
      <c r="A34" s="11">
        <f>WORKDAY($A$2,COUNT($A$2:$A33))</f>
        <v>44972</v>
      </c>
      <c r="B34" s="4">
        <f t="shared" si="0"/>
        <v>2023</v>
      </c>
      <c r="C34" s="3">
        <v>5.2299999999999999E-2</v>
      </c>
      <c r="D34" s="3">
        <v>6.0999999999999999E-2</v>
      </c>
      <c r="E34" s="7">
        <v>0.5</v>
      </c>
      <c r="F34" s="5">
        <f t="shared" si="1"/>
        <v>5.6649999999999999E-2</v>
      </c>
    </row>
    <row r="35" spans="1:6">
      <c r="A35" s="11">
        <f>WORKDAY($A$2,COUNT($A$2:$A34))</f>
        <v>44973</v>
      </c>
      <c r="B35" s="4">
        <f t="shared" si="0"/>
        <v>2023</v>
      </c>
      <c r="C35" s="3">
        <v>5.2299999999999999E-2</v>
      </c>
      <c r="D35" s="3">
        <v>6.0999999999999999E-2</v>
      </c>
      <c r="E35" s="7">
        <v>0.5</v>
      </c>
      <c r="F35" s="5">
        <f t="shared" si="1"/>
        <v>5.6649999999999999E-2</v>
      </c>
    </row>
    <row r="36" spans="1:6">
      <c r="A36" s="11">
        <f>WORKDAY($A$2,COUNT($A$2:$A35))</f>
        <v>44974</v>
      </c>
      <c r="B36" s="4">
        <f t="shared" si="0"/>
        <v>2023</v>
      </c>
      <c r="C36" s="3">
        <v>5.2299999999999999E-2</v>
      </c>
      <c r="D36" s="3">
        <v>6.0999999999999999E-2</v>
      </c>
      <c r="E36" s="7">
        <v>0.5</v>
      </c>
      <c r="F36" s="5">
        <f t="shared" si="1"/>
        <v>5.6649999999999999E-2</v>
      </c>
    </row>
    <row r="37" spans="1:6">
      <c r="A37" s="11">
        <f>WORKDAY($A$2,COUNT($A$2:$A36))</f>
        <v>44977</v>
      </c>
      <c r="B37" s="4">
        <f t="shared" si="0"/>
        <v>2023</v>
      </c>
      <c r="C37" s="3">
        <v>5.2299999999999999E-2</v>
      </c>
      <c r="D37" s="3">
        <v>6.0999999999999999E-2</v>
      </c>
      <c r="E37" s="7">
        <v>0.5</v>
      </c>
      <c r="F37" s="5">
        <f t="shared" si="1"/>
        <v>5.6649999999999999E-2</v>
      </c>
    </row>
    <row r="38" spans="1:6">
      <c r="A38" s="11">
        <f>WORKDAY($A$2,COUNT($A$2:$A37))</f>
        <v>44978</v>
      </c>
      <c r="B38" s="4">
        <f t="shared" si="0"/>
        <v>2023</v>
      </c>
      <c r="C38" s="3">
        <v>5.2299999999999999E-2</v>
      </c>
      <c r="D38" s="3">
        <v>6.0999999999999999E-2</v>
      </c>
      <c r="E38" s="7">
        <v>0.5</v>
      </c>
      <c r="F38" s="5">
        <f t="shared" si="1"/>
        <v>5.6649999999999999E-2</v>
      </c>
    </row>
    <row r="39" spans="1:6">
      <c r="A39" s="11">
        <f>WORKDAY($A$2,COUNT($A$2:$A38))</f>
        <v>44979</v>
      </c>
      <c r="B39" s="4">
        <f t="shared" si="0"/>
        <v>2023</v>
      </c>
      <c r="C39" s="3">
        <v>5.2299999999999999E-2</v>
      </c>
      <c r="D39" s="3">
        <v>6.0999999999999999E-2</v>
      </c>
      <c r="E39" s="7">
        <v>0.5</v>
      </c>
      <c r="F39" s="5">
        <f t="shared" si="1"/>
        <v>5.6649999999999999E-2</v>
      </c>
    </row>
    <row r="40" spans="1:6">
      <c r="A40" s="11">
        <f>WORKDAY($A$2,COUNT($A$2:$A39))</f>
        <v>44980</v>
      </c>
      <c r="B40" s="4">
        <f t="shared" si="0"/>
        <v>2023</v>
      </c>
      <c r="C40" s="3">
        <v>5.2299999999999999E-2</v>
      </c>
      <c r="D40" s="3">
        <v>6.0999999999999999E-2</v>
      </c>
      <c r="E40" s="7">
        <v>0.5</v>
      </c>
      <c r="F40" s="5">
        <f t="shared" si="1"/>
        <v>5.6649999999999999E-2</v>
      </c>
    </row>
    <row r="41" spans="1:6">
      <c r="A41" s="11">
        <f>WORKDAY($A$2,COUNT($A$2:$A40))</f>
        <v>44981</v>
      </c>
      <c r="B41" s="4">
        <f t="shared" si="0"/>
        <v>2023</v>
      </c>
      <c r="C41" s="3">
        <v>5.2299999999999999E-2</v>
      </c>
      <c r="D41" s="3">
        <v>6.0999999999999999E-2</v>
      </c>
      <c r="E41" s="7">
        <v>0.5</v>
      </c>
      <c r="F41" s="5">
        <f t="shared" si="1"/>
        <v>5.6649999999999999E-2</v>
      </c>
    </row>
    <row r="42" spans="1:6">
      <c r="A42" s="11">
        <f>WORKDAY($A$2,COUNT($A$2:$A41))</f>
        <v>44984</v>
      </c>
      <c r="B42" s="4">
        <f t="shared" si="0"/>
        <v>2023</v>
      </c>
      <c r="C42" s="3">
        <v>5.2299999999999999E-2</v>
      </c>
      <c r="D42" s="3">
        <v>6.0999999999999999E-2</v>
      </c>
      <c r="E42" s="7">
        <v>0.5</v>
      </c>
      <c r="F42" s="5">
        <f t="shared" si="1"/>
        <v>5.6649999999999999E-2</v>
      </c>
    </row>
    <row r="43" spans="1:6">
      <c r="A43" s="11">
        <f>WORKDAY($A$2,COUNT($A$2:$A42))</f>
        <v>44985</v>
      </c>
      <c r="B43" s="4">
        <f t="shared" si="0"/>
        <v>2023</v>
      </c>
      <c r="C43" s="3">
        <v>5.2299999999999999E-2</v>
      </c>
      <c r="D43" s="3">
        <v>6.0999999999999999E-2</v>
      </c>
      <c r="E43" s="7">
        <v>0.5</v>
      </c>
      <c r="F43" s="5">
        <f t="shared" si="1"/>
        <v>5.6649999999999999E-2</v>
      </c>
    </row>
    <row r="44" spans="1:6">
      <c r="A44" s="11">
        <f>WORKDAY($A$2,COUNT($A$2:$A43))</f>
        <v>44986</v>
      </c>
      <c r="B44" s="4">
        <f t="shared" si="0"/>
        <v>2023</v>
      </c>
      <c r="C44" s="3">
        <v>5.2299999999999999E-2</v>
      </c>
      <c r="D44" s="3">
        <v>6.0999999999999999E-2</v>
      </c>
      <c r="E44" s="7">
        <v>0.5</v>
      </c>
      <c r="F44" s="5">
        <f t="shared" si="1"/>
        <v>5.6649999999999999E-2</v>
      </c>
    </row>
    <row r="45" spans="1:6">
      <c r="A45" s="11">
        <f>WORKDAY($A$2,COUNT($A$2:$A44))</f>
        <v>44987</v>
      </c>
      <c r="B45" s="4">
        <f t="shared" si="0"/>
        <v>2023</v>
      </c>
      <c r="C45" s="3">
        <v>5.2299999999999999E-2</v>
      </c>
      <c r="D45" s="3">
        <v>6.0999999999999999E-2</v>
      </c>
      <c r="E45" s="7">
        <v>0.5</v>
      </c>
      <c r="F45" s="5">
        <f t="shared" si="1"/>
        <v>5.6649999999999999E-2</v>
      </c>
    </row>
    <row r="46" spans="1:6">
      <c r="A46" s="11">
        <f>WORKDAY($A$2,COUNT($A$2:$A45))</f>
        <v>44988</v>
      </c>
      <c r="B46" s="4">
        <f t="shared" si="0"/>
        <v>2023</v>
      </c>
      <c r="C46" s="3">
        <v>5.2299999999999999E-2</v>
      </c>
      <c r="D46" s="3">
        <v>6.0999999999999999E-2</v>
      </c>
      <c r="E46" s="7">
        <v>0.5</v>
      </c>
      <c r="F46" s="5">
        <f t="shared" si="1"/>
        <v>5.6649999999999999E-2</v>
      </c>
    </row>
    <row r="47" spans="1:6">
      <c r="A47" s="11">
        <f>WORKDAY($A$2,COUNT($A$2:$A46))</f>
        <v>44991</v>
      </c>
      <c r="B47" s="4">
        <f t="shared" si="0"/>
        <v>2023</v>
      </c>
      <c r="C47" s="3">
        <v>5.2299999999999999E-2</v>
      </c>
      <c r="D47" s="3">
        <v>6.0999999999999999E-2</v>
      </c>
      <c r="E47" s="7">
        <v>0.5</v>
      </c>
      <c r="F47" s="5">
        <f t="shared" si="1"/>
        <v>5.6649999999999999E-2</v>
      </c>
    </row>
    <row r="48" spans="1:6">
      <c r="A48" s="11">
        <f>WORKDAY($A$2,COUNT($A$2:$A47))</f>
        <v>44992</v>
      </c>
      <c r="B48" s="4">
        <f t="shared" si="0"/>
        <v>2023</v>
      </c>
      <c r="C48" s="3">
        <v>5.2299999999999999E-2</v>
      </c>
      <c r="D48" s="3">
        <v>6.0999999999999999E-2</v>
      </c>
      <c r="E48" s="7">
        <v>0.5</v>
      </c>
      <c r="F48" s="5">
        <f t="shared" si="1"/>
        <v>5.6649999999999999E-2</v>
      </c>
    </row>
    <row r="49" spans="1:6">
      <c r="A49" s="11">
        <f>WORKDAY($A$2,COUNT($A$2:$A48))</f>
        <v>44993</v>
      </c>
      <c r="B49" s="4">
        <f t="shared" si="0"/>
        <v>2023</v>
      </c>
      <c r="C49" s="3">
        <v>5.2299999999999999E-2</v>
      </c>
      <c r="D49" s="3">
        <v>6.0999999999999999E-2</v>
      </c>
      <c r="E49" s="7">
        <v>0.5</v>
      </c>
      <c r="F49" s="5">
        <f t="shared" si="1"/>
        <v>5.6649999999999999E-2</v>
      </c>
    </row>
    <row r="50" spans="1:6">
      <c r="A50" s="11">
        <f>WORKDAY($A$2,COUNT($A$2:$A49))</f>
        <v>44994</v>
      </c>
      <c r="B50" s="4">
        <f t="shared" si="0"/>
        <v>2023</v>
      </c>
      <c r="C50" s="3">
        <v>5.2299999999999999E-2</v>
      </c>
      <c r="D50" s="3">
        <v>6.0999999999999999E-2</v>
      </c>
      <c r="E50" s="7">
        <v>0.5</v>
      </c>
      <c r="F50" s="5">
        <f t="shared" si="1"/>
        <v>5.6649999999999999E-2</v>
      </c>
    </row>
    <row r="51" spans="1:6">
      <c r="A51" s="11">
        <f>WORKDAY($A$2,COUNT($A$2:$A50))</f>
        <v>44995</v>
      </c>
      <c r="B51" s="4">
        <f t="shared" si="0"/>
        <v>2023</v>
      </c>
      <c r="C51" s="3">
        <v>5.2299999999999999E-2</v>
      </c>
      <c r="D51" s="3">
        <v>6.0999999999999999E-2</v>
      </c>
      <c r="E51" s="7">
        <v>0.5</v>
      </c>
      <c r="F51" s="5">
        <f t="shared" si="1"/>
        <v>5.6649999999999999E-2</v>
      </c>
    </row>
    <row r="52" spans="1:6">
      <c r="A52" s="11">
        <f>WORKDAY($A$2,COUNT($A$2:$A51))</f>
        <v>44998</v>
      </c>
      <c r="B52" s="4">
        <f t="shared" si="0"/>
        <v>2023</v>
      </c>
      <c r="C52" s="3">
        <v>5.2299999999999999E-2</v>
      </c>
      <c r="D52" s="3">
        <v>6.0999999999999999E-2</v>
      </c>
      <c r="E52" s="7">
        <v>0.5</v>
      </c>
      <c r="F52" s="5">
        <f t="shared" si="1"/>
        <v>5.6649999999999999E-2</v>
      </c>
    </row>
    <row r="53" spans="1:6">
      <c r="A53" s="11">
        <f>WORKDAY($A$2,COUNT($A$2:$A52))</f>
        <v>44999</v>
      </c>
      <c r="B53" s="4">
        <f t="shared" si="0"/>
        <v>2023</v>
      </c>
      <c r="C53" s="3">
        <v>5.2299999999999999E-2</v>
      </c>
      <c r="D53" s="3">
        <v>6.0999999999999999E-2</v>
      </c>
      <c r="E53" s="7">
        <v>0.5</v>
      </c>
      <c r="F53" s="5">
        <f t="shared" si="1"/>
        <v>5.6649999999999999E-2</v>
      </c>
    </row>
    <row r="54" spans="1:6">
      <c r="A54" s="11">
        <f>WORKDAY($A$2,COUNT($A$2:$A53))</f>
        <v>45000</v>
      </c>
      <c r="B54" s="4">
        <f t="shared" si="0"/>
        <v>2023</v>
      </c>
      <c r="C54" s="3">
        <v>5.2299999999999999E-2</v>
      </c>
      <c r="D54" s="3">
        <v>6.0999999999999999E-2</v>
      </c>
      <c r="E54" s="7">
        <v>0.5</v>
      </c>
      <c r="F54" s="5">
        <f t="shared" si="1"/>
        <v>5.6649999999999999E-2</v>
      </c>
    </row>
    <row r="55" spans="1:6">
      <c r="A55" s="11">
        <f>WORKDAY($A$2,COUNT($A$2:$A54))</f>
        <v>45001</v>
      </c>
      <c r="B55" s="4">
        <f t="shared" si="0"/>
        <v>2023</v>
      </c>
      <c r="C55" s="3">
        <v>5.2299999999999999E-2</v>
      </c>
      <c r="D55" s="3">
        <v>6.0999999999999999E-2</v>
      </c>
      <c r="E55" s="7">
        <v>0.5</v>
      </c>
      <c r="F55" s="5">
        <f t="shared" si="1"/>
        <v>5.6649999999999999E-2</v>
      </c>
    </row>
    <row r="56" spans="1:6">
      <c r="A56" s="11">
        <f>WORKDAY($A$2,COUNT($A$2:$A55))</f>
        <v>45002</v>
      </c>
      <c r="B56" s="4">
        <f t="shared" si="0"/>
        <v>2023</v>
      </c>
      <c r="C56" s="3">
        <v>5.2299999999999999E-2</v>
      </c>
      <c r="D56" s="3">
        <v>6.0999999999999999E-2</v>
      </c>
      <c r="E56" s="7">
        <v>0.5</v>
      </c>
      <c r="F56" s="5">
        <f t="shared" si="1"/>
        <v>5.6649999999999999E-2</v>
      </c>
    </row>
    <row r="57" spans="1:6">
      <c r="A57" s="11">
        <f>WORKDAY($A$2,COUNT($A$2:$A56))</f>
        <v>45005</v>
      </c>
      <c r="B57" s="4">
        <f t="shared" si="0"/>
        <v>2023</v>
      </c>
      <c r="C57" s="3">
        <v>5.2299999999999999E-2</v>
      </c>
      <c r="D57" s="3">
        <v>6.0999999999999999E-2</v>
      </c>
      <c r="E57" s="7">
        <v>0.5</v>
      </c>
      <c r="F57" s="5">
        <f t="shared" si="1"/>
        <v>5.6649999999999999E-2</v>
      </c>
    </row>
    <row r="58" spans="1:6">
      <c r="A58" s="11">
        <f>WORKDAY($A$2,COUNT($A$2:$A57))</f>
        <v>45006</v>
      </c>
      <c r="B58" s="4">
        <f t="shared" si="0"/>
        <v>2023</v>
      </c>
      <c r="C58" s="3">
        <v>5.2299999999999999E-2</v>
      </c>
      <c r="D58" s="3">
        <v>6.0999999999999999E-2</v>
      </c>
      <c r="E58" s="7">
        <v>0.5</v>
      </c>
      <c r="F58" s="5">
        <f t="shared" si="1"/>
        <v>5.6649999999999999E-2</v>
      </c>
    </row>
    <row r="59" spans="1:6">
      <c r="A59" s="11">
        <f>WORKDAY($A$2,COUNT($A$2:$A58))</f>
        <v>45007</v>
      </c>
      <c r="B59" s="4">
        <f t="shared" si="0"/>
        <v>2023</v>
      </c>
      <c r="C59" s="3">
        <v>5.2299999999999999E-2</v>
      </c>
      <c r="D59" s="3">
        <v>6.0999999999999999E-2</v>
      </c>
      <c r="E59" s="7">
        <v>0.5</v>
      </c>
      <c r="F59" s="5">
        <f t="shared" si="1"/>
        <v>5.6649999999999999E-2</v>
      </c>
    </row>
    <row r="60" spans="1:6">
      <c r="A60" s="11">
        <f>WORKDAY($A$2,COUNT($A$2:$A59))</f>
        <v>45008</v>
      </c>
      <c r="B60" s="4">
        <f t="shared" si="0"/>
        <v>2023</v>
      </c>
      <c r="C60" s="3">
        <v>5.2299999999999999E-2</v>
      </c>
      <c r="D60" s="3">
        <v>6.0999999999999999E-2</v>
      </c>
      <c r="E60" s="7">
        <v>0.5</v>
      </c>
      <c r="F60" s="5">
        <f t="shared" si="1"/>
        <v>5.6649999999999999E-2</v>
      </c>
    </row>
    <row r="61" spans="1:6">
      <c r="A61" s="11">
        <f>WORKDAY($A$2,COUNT($A$2:$A60))</f>
        <v>45009</v>
      </c>
      <c r="B61" s="4">
        <f t="shared" si="0"/>
        <v>2023</v>
      </c>
      <c r="C61" s="3">
        <v>5.2299999999999999E-2</v>
      </c>
      <c r="D61" s="3">
        <v>6.0999999999999999E-2</v>
      </c>
      <c r="E61" s="7">
        <v>0.5</v>
      </c>
      <c r="F61" s="5">
        <f t="shared" si="1"/>
        <v>5.6649999999999999E-2</v>
      </c>
    </row>
    <row r="62" spans="1:6">
      <c r="A62" s="11">
        <f>WORKDAY($A$2,COUNT($A$2:$A61))</f>
        <v>45012</v>
      </c>
      <c r="B62" s="4">
        <f t="shared" ref="B62:B125" si="2" xml:space="preserve"> YEAR( A62 )</f>
        <v>2023</v>
      </c>
      <c r="C62" s="3">
        <v>5.2299999999999999E-2</v>
      </c>
      <c r="D62" s="3">
        <v>6.0999999999999999E-2</v>
      </c>
      <c r="E62" s="7">
        <v>0.5</v>
      </c>
      <c r="F62" s="5">
        <f t="shared" ref="F62:F125" si="3" xml:space="preserve"> E62 * C62 + ( 1 - E62 ) * D62</f>
        <v>5.6649999999999999E-2</v>
      </c>
    </row>
    <row r="63" spans="1:6">
      <c r="A63" s="11">
        <f>WORKDAY($A$2,COUNT($A$2:$A62))</f>
        <v>45013</v>
      </c>
      <c r="B63" s="4">
        <f t="shared" si="2"/>
        <v>2023</v>
      </c>
      <c r="C63" s="3">
        <v>5.2299999999999999E-2</v>
      </c>
      <c r="D63" s="3">
        <v>6.0999999999999999E-2</v>
      </c>
      <c r="E63" s="7">
        <v>0.5</v>
      </c>
      <c r="F63" s="5">
        <f t="shared" si="3"/>
        <v>5.6649999999999999E-2</v>
      </c>
    </row>
    <row r="64" spans="1:6">
      <c r="A64" s="11">
        <f>WORKDAY($A$2,COUNT($A$2:$A63))</f>
        <v>45014</v>
      </c>
      <c r="B64" s="4">
        <f t="shared" si="2"/>
        <v>2023</v>
      </c>
      <c r="C64" s="3">
        <v>5.2299999999999999E-2</v>
      </c>
      <c r="D64" s="3">
        <v>6.0999999999999999E-2</v>
      </c>
      <c r="E64" s="7">
        <v>0.5</v>
      </c>
      <c r="F64" s="5">
        <f t="shared" si="3"/>
        <v>5.6649999999999999E-2</v>
      </c>
    </row>
    <row r="65" spans="1:6">
      <c r="A65" s="11">
        <f>WORKDAY($A$2,COUNT($A$2:$A64))</f>
        <v>45015</v>
      </c>
      <c r="B65" s="4">
        <f t="shared" si="2"/>
        <v>2023</v>
      </c>
      <c r="C65" s="3">
        <v>5.2299999999999999E-2</v>
      </c>
      <c r="D65" s="3">
        <v>6.0999999999999999E-2</v>
      </c>
      <c r="E65" s="7">
        <v>0.5</v>
      </c>
      <c r="F65" s="5">
        <f t="shared" si="3"/>
        <v>5.6649999999999999E-2</v>
      </c>
    </row>
    <row r="66" spans="1:6">
      <c r="A66" s="11">
        <f>WORKDAY($A$2,COUNT($A$2:$A65))</f>
        <v>45016</v>
      </c>
      <c r="B66" s="4">
        <f t="shared" si="2"/>
        <v>2023</v>
      </c>
      <c r="C66" s="3">
        <v>5.2299999999999999E-2</v>
      </c>
      <c r="D66" s="3">
        <v>6.0999999999999999E-2</v>
      </c>
      <c r="E66" s="7">
        <v>0.5</v>
      </c>
      <c r="F66" s="5">
        <f t="shared" si="3"/>
        <v>5.6649999999999999E-2</v>
      </c>
    </row>
    <row r="67" spans="1:6">
      <c r="A67" s="11">
        <f>WORKDAY($A$2,COUNT($A$2:$A66))</f>
        <v>45019</v>
      </c>
      <c r="B67" s="4">
        <f t="shared" si="2"/>
        <v>2023</v>
      </c>
      <c r="C67" s="3">
        <v>5.2299999999999999E-2</v>
      </c>
      <c r="D67" s="3">
        <v>6.0999999999999999E-2</v>
      </c>
      <c r="E67" s="7">
        <v>0.5</v>
      </c>
      <c r="F67" s="5">
        <f t="shared" si="3"/>
        <v>5.6649999999999999E-2</v>
      </c>
    </row>
    <row r="68" spans="1:6">
      <c r="A68" s="11">
        <f>WORKDAY($A$2,COUNT($A$2:$A67))</f>
        <v>45020</v>
      </c>
      <c r="B68" s="4">
        <f t="shared" si="2"/>
        <v>2023</v>
      </c>
      <c r="C68" s="3">
        <v>5.2299999999999999E-2</v>
      </c>
      <c r="D68" s="3">
        <v>6.0999999999999999E-2</v>
      </c>
      <c r="E68" s="7">
        <v>0.5</v>
      </c>
      <c r="F68" s="5">
        <f t="shared" si="3"/>
        <v>5.6649999999999999E-2</v>
      </c>
    </row>
    <row r="69" spans="1:6">
      <c r="A69" s="11">
        <f>WORKDAY($A$2,COUNT($A$2:$A68))</f>
        <v>45021</v>
      </c>
      <c r="B69" s="4">
        <f t="shared" si="2"/>
        <v>2023</v>
      </c>
      <c r="C69" s="3">
        <v>5.2299999999999999E-2</v>
      </c>
      <c r="D69" s="3">
        <v>6.0999999999999999E-2</v>
      </c>
      <c r="E69" s="7">
        <v>0.5</v>
      </c>
      <c r="F69" s="5">
        <f t="shared" si="3"/>
        <v>5.6649999999999999E-2</v>
      </c>
    </row>
    <row r="70" spans="1:6">
      <c r="A70" s="11">
        <f>WORKDAY($A$2,COUNT($A$2:$A69))</f>
        <v>45022</v>
      </c>
      <c r="B70" s="4">
        <f t="shared" si="2"/>
        <v>2023</v>
      </c>
      <c r="C70" s="3">
        <v>5.2299999999999999E-2</v>
      </c>
      <c r="D70" s="3">
        <v>6.0999999999999999E-2</v>
      </c>
      <c r="E70" s="7">
        <v>0.5</v>
      </c>
      <c r="F70" s="5">
        <f t="shared" si="3"/>
        <v>5.6649999999999999E-2</v>
      </c>
    </row>
    <row r="71" spans="1:6">
      <c r="A71" s="11">
        <f>WORKDAY($A$2,COUNT($A$2:$A70))</f>
        <v>45023</v>
      </c>
      <c r="B71" s="4">
        <f t="shared" si="2"/>
        <v>2023</v>
      </c>
      <c r="C71" s="3">
        <v>5.2299999999999999E-2</v>
      </c>
      <c r="D71" s="3">
        <v>6.0999999999999999E-2</v>
      </c>
      <c r="E71" s="7">
        <v>0.5</v>
      </c>
      <c r="F71" s="5">
        <f t="shared" si="3"/>
        <v>5.6649999999999999E-2</v>
      </c>
    </row>
    <row r="72" spans="1:6">
      <c r="A72" s="11">
        <f>WORKDAY($A$2,COUNT($A$2:$A71))</f>
        <v>45026</v>
      </c>
      <c r="B72" s="4">
        <f t="shared" si="2"/>
        <v>2023</v>
      </c>
      <c r="C72" s="3">
        <v>5.2299999999999999E-2</v>
      </c>
      <c r="D72" s="3">
        <v>6.0999999999999999E-2</v>
      </c>
      <c r="E72" s="7">
        <v>0.5</v>
      </c>
      <c r="F72" s="5">
        <f t="shared" si="3"/>
        <v>5.6649999999999999E-2</v>
      </c>
    </row>
    <row r="73" spans="1:6">
      <c r="A73" s="11">
        <f>WORKDAY($A$2,COUNT($A$2:$A72))</f>
        <v>45027</v>
      </c>
      <c r="B73" s="4">
        <f t="shared" si="2"/>
        <v>2023</v>
      </c>
      <c r="C73" s="3">
        <v>5.2299999999999999E-2</v>
      </c>
      <c r="D73" s="3">
        <v>6.0999999999999999E-2</v>
      </c>
      <c r="E73" s="7">
        <v>0.5</v>
      </c>
      <c r="F73" s="5">
        <f t="shared" si="3"/>
        <v>5.6649999999999999E-2</v>
      </c>
    </row>
    <row r="74" spans="1:6">
      <c r="A74" s="11">
        <f>WORKDAY($A$2,COUNT($A$2:$A73))</f>
        <v>45028</v>
      </c>
      <c r="B74" s="4">
        <f t="shared" si="2"/>
        <v>2023</v>
      </c>
      <c r="C74" s="3">
        <v>5.2299999999999999E-2</v>
      </c>
      <c r="D74" s="3">
        <v>6.0999999999999999E-2</v>
      </c>
      <c r="E74" s="7">
        <v>0.5</v>
      </c>
      <c r="F74" s="5">
        <f t="shared" si="3"/>
        <v>5.6649999999999999E-2</v>
      </c>
    </row>
    <row r="75" spans="1:6">
      <c r="A75" s="11">
        <f>WORKDAY($A$2,COUNT($A$2:$A74))</f>
        <v>45029</v>
      </c>
      <c r="B75" s="4">
        <f t="shared" si="2"/>
        <v>2023</v>
      </c>
      <c r="C75" s="3">
        <v>5.2299999999999999E-2</v>
      </c>
      <c r="D75" s="3">
        <v>6.0999999999999999E-2</v>
      </c>
      <c r="E75" s="7">
        <v>0.5</v>
      </c>
      <c r="F75" s="5">
        <f t="shared" si="3"/>
        <v>5.6649999999999999E-2</v>
      </c>
    </row>
    <row r="76" spans="1:6">
      <c r="A76" s="11">
        <f>WORKDAY($A$2,COUNT($A$2:$A75))</f>
        <v>45030</v>
      </c>
      <c r="B76" s="4">
        <f t="shared" si="2"/>
        <v>2023</v>
      </c>
      <c r="C76" s="3">
        <v>5.2299999999999999E-2</v>
      </c>
      <c r="D76" s="3">
        <v>6.0999999999999999E-2</v>
      </c>
      <c r="E76" s="7">
        <v>0.5</v>
      </c>
      <c r="F76" s="5">
        <f t="shared" si="3"/>
        <v>5.6649999999999999E-2</v>
      </c>
    </row>
    <row r="77" spans="1:6">
      <c r="A77" s="11">
        <f>WORKDAY($A$2,COUNT($A$2:$A76))</f>
        <v>45033</v>
      </c>
      <c r="B77" s="4">
        <f t="shared" si="2"/>
        <v>2023</v>
      </c>
      <c r="C77" s="3">
        <v>5.2299999999999999E-2</v>
      </c>
      <c r="D77" s="3">
        <v>6.0999999999999999E-2</v>
      </c>
      <c r="E77" s="7">
        <v>0.5</v>
      </c>
      <c r="F77" s="5">
        <f t="shared" si="3"/>
        <v>5.6649999999999999E-2</v>
      </c>
    </row>
    <row r="78" spans="1:6">
      <c r="A78" s="11">
        <f>WORKDAY($A$2,COUNT($A$2:$A77))</f>
        <v>45034</v>
      </c>
      <c r="B78" s="4">
        <f t="shared" si="2"/>
        <v>2023</v>
      </c>
      <c r="C78" s="3">
        <v>5.2299999999999999E-2</v>
      </c>
      <c r="D78" s="3">
        <v>6.0999999999999999E-2</v>
      </c>
      <c r="E78" s="7">
        <v>0.5</v>
      </c>
      <c r="F78" s="5">
        <f t="shared" si="3"/>
        <v>5.6649999999999999E-2</v>
      </c>
    </row>
    <row r="79" spans="1:6">
      <c r="A79" s="11">
        <f>WORKDAY($A$2,COUNT($A$2:$A78))</f>
        <v>45035</v>
      </c>
      <c r="B79" s="4">
        <f t="shared" si="2"/>
        <v>2023</v>
      </c>
      <c r="C79" s="3">
        <v>5.2299999999999999E-2</v>
      </c>
      <c r="D79" s="3">
        <v>6.0999999999999999E-2</v>
      </c>
      <c r="E79" s="7">
        <v>0.5</v>
      </c>
      <c r="F79" s="5">
        <f t="shared" si="3"/>
        <v>5.6649999999999999E-2</v>
      </c>
    </row>
    <row r="80" spans="1:6">
      <c r="A80" s="11">
        <f>WORKDAY($A$2,COUNT($A$2:$A79))</f>
        <v>45036</v>
      </c>
      <c r="B80" s="4">
        <f t="shared" si="2"/>
        <v>2023</v>
      </c>
      <c r="C80" s="3">
        <v>5.2299999999999999E-2</v>
      </c>
      <c r="D80" s="3">
        <v>6.0999999999999999E-2</v>
      </c>
      <c r="E80" s="7">
        <v>0.5</v>
      </c>
      <c r="F80" s="5">
        <f t="shared" si="3"/>
        <v>5.6649999999999999E-2</v>
      </c>
    </row>
    <row r="81" spans="1:6">
      <c r="A81" s="11">
        <f>WORKDAY($A$2,COUNT($A$2:$A80))</f>
        <v>45037</v>
      </c>
      <c r="B81" s="4">
        <f t="shared" si="2"/>
        <v>2023</v>
      </c>
      <c r="C81" s="3">
        <v>5.2299999999999999E-2</v>
      </c>
      <c r="D81" s="3">
        <v>6.0999999999999999E-2</v>
      </c>
      <c r="E81" s="7">
        <v>0.5</v>
      </c>
      <c r="F81" s="5">
        <f t="shared" si="3"/>
        <v>5.6649999999999999E-2</v>
      </c>
    </row>
    <row r="82" spans="1:6">
      <c r="A82" s="11">
        <f>WORKDAY($A$2,COUNT($A$2:$A81))</f>
        <v>45040</v>
      </c>
      <c r="B82" s="4">
        <f t="shared" si="2"/>
        <v>2023</v>
      </c>
      <c r="C82" s="3">
        <v>5.2299999999999999E-2</v>
      </c>
      <c r="D82" s="3">
        <v>6.0999999999999999E-2</v>
      </c>
      <c r="E82" s="7">
        <v>0.5</v>
      </c>
      <c r="F82" s="5">
        <f t="shared" si="3"/>
        <v>5.6649999999999999E-2</v>
      </c>
    </row>
    <row r="83" spans="1:6">
      <c r="A83" s="11">
        <f>WORKDAY($A$2,COUNT($A$2:$A82))</f>
        <v>45041</v>
      </c>
      <c r="B83" s="4">
        <f t="shared" si="2"/>
        <v>2023</v>
      </c>
      <c r="C83" s="3">
        <v>5.2299999999999999E-2</v>
      </c>
      <c r="D83" s="3">
        <v>6.0999999999999999E-2</v>
      </c>
      <c r="E83" s="7">
        <v>0.5</v>
      </c>
      <c r="F83" s="5">
        <f t="shared" si="3"/>
        <v>5.6649999999999999E-2</v>
      </c>
    </row>
    <row r="84" spans="1:6">
      <c r="A84" s="11">
        <f>WORKDAY($A$2,COUNT($A$2:$A83))</f>
        <v>45042</v>
      </c>
      <c r="B84" s="4">
        <f t="shared" si="2"/>
        <v>2023</v>
      </c>
      <c r="C84" s="3">
        <v>5.2299999999999999E-2</v>
      </c>
      <c r="D84" s="3">
        <v>6.0999999999999999E-2</v>
      </c>
      <c r="E84" s="7">
        <v>0.5</v>
      </c>
      <c r="F84" s="5">
        <f t="shared" si="3"/>
        <v>5.6649999999999999E-2</v>
      </c>
    </row>
    <row r="85" spans="1:6">
      <c r="A85" s="11">
        <f>WORKDAY($A$2,COUNT($A$2:$A84))</f>
        <v>45043</v>
      </c>
      <c r="B85" s="4">
        <f t="shared" si="2"/>
        <v>2023</v>
      </c>
      <c r="C85" s="3">
        <v>5.2299999999999999E-2</v>
      </c>
      <c r="D85" s="3">
        <v>6.0999999999999999E-2</v>
      </c>
      <c r="E85" s="7">
        <v>0.5</v>
      </c>
      <c r="F85" s="5">
        <f t="shared" si="3"/>
        <v>5.6649999999999999E-2</v>
      </c>
    </row>
    <row r="86" spans="1:6">
      <c r="A86" s="11">
        <f>WORKDAY($A$2,COUNT($A$2:$A85))</f>
        <v>45044</v>
      </c>
      <c r="B86" s="4">
        <f t="shared" si="2"/>
        <v>2023</v>
      </c>
      <c r="C86" s="3">
        <v>5.2299999999999999E-2</v>
      </c>
      <c r="D86" s="3">
        <v>6.0999999999999999E-2</v>
      </c>
      <c r="E86" s="7">
        <v>0.5</v>
      </c>
      <c r="F86" s="5">
        <f t="shared" si="3"/>
        <v>5.6649999999999999E-2</v>
      </c>
    </row>
    <row r="87" spans="1:6">
      <c r="A87" s="11">
        <f>WORKDAY($A$2,COUNT($A$2:$A86))</f>
        <v>45047</v>
      </c>
      <c r="B87" s="4">
        <f t="shared" si="2"/>
        <v>2023</v>
      </c>
      <c r="C87" s="3">
        <v>5.2299999999999999E-2</v>
      </c>
      <c r="D87" s="3">
        <v>6.0999999999999999E-2</v>
      </c>
      <c r="E87" s="7">
        <v>0.5</v>
      </c>
      <c r="F87" s="5">
        <f t="shared" si="3"/>
        <v>5.6649999999999999E-2</v>
      </c>
    </row>
    <row r="88" spans="1:6">
      <c r="A88" s="11">
        <f>WORKDAY($A$2,COUNT($A$2:$A87))</f>
        <v>45048</v>
      </c>
      <c r="B88" s="4">
        <f t="shared" si="2"/>
        <v>2023</v>
      </c>
      <c r="C88" s="3">
        <v>5.2299999999999999E-2</v>
      </c>
      <c r="D88" s="3">
        <v>6.0999999999999999E-2</v>
      </c>
      <c r="E88" s="7">
        <v>0.5</v>
      </c>
      <c r="F88" s="5">
        <f t="shared" si="3"/>
        <v>5.6649999999999999E-2</v>
      </c>
    </row>
    <row r="89" spans="1:6">
      <c r="A89" s="11">
        <f>WORKDAY($A$2,COUNT($A$2:$A88))</f>
        <v>45049</v>
      </c>
      <c r="B89" s="4">
        <f t="shared" si="2"/>
        <v>2023</v>
      </c>
      <c r="C89" s="3">
        <v>5.2299999999999999E-2</v>
      </c>
      <c r="D89" s="3">
        <v>6.0999999999999999E-2</v>
      </c>
      <c r="E89" s="7">
        <v>0.5</v>
      </c>
      <c r="F89" s="5">
        <f t="shared" si="3"/>
        <v>5.6649999999999999E-2</v>
      </c>
    </row>
    <row r="90" spans="1:6">
      <c r="A90" s="11">
        <f>WORKDAY($A$2,COUNT($A$2:$A89))</f>
        <v>45050</v>
      </c>
      <c r="B90" s="4">
        <f t="shared" si="2"/>
        <v>2023</v>
      </c>
      <c r="C90" s="3">
        <v>5.2299999999999999E-2</v>
      </c>
      <c r="D90" s="3">
        <v>6.0999999999999999E-2</v>
      </c>
      <c r="E90" s="7">
        <v>0.5</v>
      </c>
      <c r="F90" s="5">
        <f t="shared" si="3"/>
        <v>5.6649999999999999E-2</v>
      </c>
    </row>
    <row r="91" spans="1:6">
      <c r="A91" s="11">
        <f>WORKDAY($A$2,COUNT($A$2:$A90))</f>
        <v>45051</v>
      </c>
      <c r="B91" s="4">
        <f t="shared" si="2"/>
        <v>2023</v>
      </c>
      <c r="C91" s="3">
        <v>5.2299999999999999E-2</v>
      </c>
      <c r="D91" s="3">
        <v>6.0999999999999999E-2</v>
      </c>
      <c r="E91" s="7">
        <v>0.5</v>
      </c>
      <c r="F91" s="5">
        <f t="shared" si="3"/>
        <v>5.6649999999999999E-2</v>
      </c>
    </row>
    <row r="92" spans="1:6">
      <c r="A92" s="11">
        <f>WORKDAY($A$2,COUNT($A$2:$A91))</f>
        <v>45054</v>
      </c>
      <c r="B92" s="4">
        <f t="shared" si="2"/>
        <v>2023</v>
      </c>
      <c r="C92" s="3">
        <v>5.2299999999999999E-2</v>
      </c>
      <c r="D92" s="3">
        <v>6.0999999999999999E-2</v>
      </c>
      <c r="E92" s="7">
        <v>0.5</v>
      </c>
      <c r="F92" s="5">
        <f t="shared" si="3"/>
        <v>5.6649999999999999E-2</v>
      </c>
    </row>
    <row r="93" spans="1:6">
      <c r="A93" s="11">
        <f>WORKDAY($A$2,COUNT($A$2:$A92))</f>
        <v>45055</v>
      </c>
      <c r="B93" s="4">
        <f t="shared" si="2"/>
        <v>2023</v>
      </c>
      <c r="C93" s="3">
        <v>5.2299999999999999E-2</v>
      </c>
      <c r="D93" s="3">
        <v>6.0999999999999999E-2</v>
      </c>
      <c r="E93" s="7">
        <v>0.5</v>
      </c>
      <c r="F93" s="5">
        <f t="shared" si="3"/>
        <v>5.6649999999999999E-2</v>
      </c>
    </row>
    <row r="94" spans="1:6">
      <c r="A94" s="11">
        <f>WORKDAY($A$2,COUNT($A$2:$A93))</f>
        <v>45056</v>
      </c>
      <c r="B94" s="4">
        <f t="shared" si="2"/>
        <v>2023</v>
      </c>
      <c r="C94" s="3">
        <v>5.2299999999999999E-2</v>
      </c>
      <c r="D94" s="3">
        <v>6.0999999999999999E-2</v>
      </c>
      <c r="E94" s="7">
        <v>0.5</v>
      </c>
      <c r="F94" s="5">
        <f t="shared" si="3"/>
        <v>5.6649999999999999E-2</v>
      </c>
    </row>
    <row r="95" spans="1:6">
      <c r="A95" s="11">
        <f>WORKDAY($A$2,COUNT($A$2:$A94))</f>
        <v>45057</v>
      </c>
      <c r="B95" s="4">
        <f t="shared" si="2"/>
        <v>2023</v>
      </c>
      <c r="C95" s="3">
        <v>5.2299999999999999E-2</v>
      </c>
      <c r="D95" s="3">
        <v>6.0999999999999999E-2</v>
      </c>
      <c r="E95" s="7">
        <v>0.5</v>
      </c>
      <c r="F95" s="5">
        <f t="shared" si="3"/>
        <v>5.6649999999999999E-2</v>
      </c>
    </row>
    <row r="96" spans="1:6">
      <c r="A96" s="11">
        <f>WORKDAY($A$2,COUNT($A$2:$A95))</f>
        <v>45058</v>
      </c>
      <c r="B96" s="4">
        <f t="shared" si="2"/>
        <v>2023</v>
      </c>
      <c r="C96" s="3">
        <v>5.2299999999999999E-2</v>
      </c>
      <c r="D96" s="3">
        <v>6.0999999999999999E-2</v>
      </c>
      <c r="E96" s="7">
        <v>0.5</v>
      </c>
      <c r="F96" s="5">
        <f t="shared" si="3"/>
        <v>5.6649999999999999E-2</v>
      </c>
    </row>
    <row r="97" spans="1:6">
      <c r="A97" s="11">
        <f>WORKDAY($A$2,COUNT($A$2:$A96))</f>
        <v>45061</v>
      </c>
      <c r="B97" s="4">
        <f t="shared" si="2"/>
        <v>2023</v>
      </c>
      <c r="C97" s="3">
        <v>5.2299999999999999E-2</v>
      </c>
      <c r="D97" s="3">
        <v>6.0999999999999999E-2</v>
      </c>
      <c r="E97" s="7">
        <v>0.5</v>
      </c>
      <c r="F97" s="5">
        <f t="shared" si="3"/>
        <v>5.6649999999999999E-2</v>
      </c>
    </row>
    <row r="98" spans="1:6">
      <c r="A98" s="11">
        <f>WORKDAY($A$2,COUNT($A$2:$A97))</f>
        <v>45062</v>
      </c>
      <c r="B98" s="4">
        <f t="shared" si="2"/>
        <v>2023</v>
      </c>
      <c r="C98" s="3">
        <v>5.2299999999999999E-2</v>
      </c>
      <c r="D98" s="3">
        <v>6.0999999999999999E-2</v>
      </c>
      <c r="E98" s="7">
        <v>0.5</v>
      </c>
      <c r="F98" s="5">
        <f t="shared" si="3"/>
        <v>5.6649999999999999E-2</v>
      </c>
    </row>
    <row r="99" spans="1:6">
      <c r="A99" s="11">
        <f>WORKDAY($A$2,COUNT($A$2:$A98))</f>
        <v>45063</v>
      </c>
      <c r="B99" s="4">
        <f t="shared" si="2"/>
        <v>2023</v>
      </c>
      <c r="C99" s="3">
        <v>5.2299999999999999E-2</v>
      </c>
      <c r="D99" s="3">
        <v>6.0999999999999999E-2</v>
      </c>
      <c r="E99" s="7">
        <v>0.5</v>
      </c>
      <c r="F99" s="5">
        <f t="shared" si="3"/>
        <v>5.6649999999999999E-2</v>
      </c>
    </row>
    <row r="100" spans="1:6">
      <c r="A100" s="11">
        <f>WORKDAY($A$2,COUNT($A$2:$A99))</f>
        <v>45064</v>
      </c>
      <c r="B100" s="4">
        <f t="shared" si="2"/>
        <v>2023</v>
      </c>
      <c r="C100" s="3">
        <v>5.2299999999999999E-2</v>
      </c>
      <c r="D100" s="3">
        <v>6.0999999999999999E-2</v>
      </c>
      <c r="E100" s="7">
        <v>0.5</v>
      </c>
      <c r="F100" s="5">
        <f t="shared" si="3"/>
        <v>5.6649999999999999E-2</v>
      </c>
    </row>
    <row r="101" spans="1:6">
      <c r="A101" s="11">
        <f>WORKDAY($A$2,COUNT($A$2:$A100))</f>
        <v>45065</v>
      </c>
      <c r="B101" s="4">
        <f t="shared" si="2"/>
        <v>2023</v>
      </c>
      <c r="C101" s="3">
        <v>5.2299999999999999E-2</v>
      </c>
      <c r="D101" s="3">
        <v>6.0999999999999999E-2</v>
      </c>
      <c r="E101" s="7">
        <v>0.5</v>
      </c>
      <c r="F101" s="5">
        <f t="shared" si="3"/>
        <v>5.6649999999999999E-2</v>
      </c>
    </row>
    <row r="102" spans="1:6">
      <c r="A102" s="11">
        <f>WORKDAY($A$2,COUNT($A$2:$A101))</f>
        <v>45068</v>
      </c>
      <c r="B102" s="4">
        <f t="shared" si="2"/>
        <v>2023</v>
      </c>
      <c r="C102" s="3">
        <v>5.2299999999999999E-2</v>
      </c>
      <c r="D102" s="3">
        <v>6.0999999999999999E-2</v>
      </c>
      <c r="E102" s="7">
        <v>0.5</v>
      </c>
      <c r="F102" s="5">
        <f t="shared" si="3"/>
        <v>5.6649999999999999E-2</v>
      </c>
    </row>
    <row r="103" spans="1:6">
      <c r="A103" s="11">
        <f>WORKDAY($A$2,COUNT($A$2:$A102))</f>
        <v>45069</v>
      </c>
      <c r="B103" s="4">
        <f t="shared" si="2"/>
        <v>2023</v>
      </c>
      <c r="C103" s="3">
        <v>5.2299999999999999E-2</v>
      </c>
      <c r="D103" s="3">
        <v>6.0999999999999999E-2</v>
      </c>
      <c r="E103" s="7">
        <v>0.5</v>
      </c>
      <c r="F103" s="5">
        <f t="shared" si="3"/>
        <v>5.6649999999999999E-2</v>
      </c>
    </row>
    <row r="104" spans="1:6">
      <c r="A104" s="11">
        <f>WORKDAY($A$2,COUNT($A$2:$A103))</f>
        <v>45070</v>
      </c>
      <c r="B104" s="4">
        <f t="shared" si="2"/>
        <v>2023</v>
      </c>
      <c r="C104" s="3">
        <v>5.2299999999999999E-2</v>
      </c>
      <c r="D104" s="3">
        <v>6.0999999999999999E-2</v>
      </c>
      <c r="E104" s="7">
        <v>0.5</v>
      </c>
      <c r="F104" s="5">
        <f t="shared" si="3"/>
        <v>5.6649999999999999E-2</v>
      </c>
    </row>
    <row r="105" spans="1:6">
      <c r="A105" s="11">
        <f>WORKDAY($A$2,COUNT($A$2:$A104))</f>
        <v>45071</v>
      </c>
      <c r="B105" s="4">
        <f t="shared" si="2"/>
        <v>2023</v>
      </c>
      <c r="C105" s="3">
        <v>5.2299999999999999E-2</v>
      </c>
      <c r="D105" s="3">
        <v>6.0999999999999999E-2</v>
      </c>
      <c r="E105" s="7">
        <v>0.5</v>
      </c>
      <c r="F105" s="5">
        <f t="shared" si="3"/>
        <v>5.6649999999999999E-2</v>
      </c>
    </row>
    <row r="106" spans="1:6">
      <c r="A106" s="11">
        <f>WORKDAY($A$2,COUNT($A$2:$A105))</f>
        <v>45072</v>
      </c>
      <c r="B106" s="4">
        <f t="shared" si="2"/>
        <v>2023</v>
      </c>
      <c r="C106" s="3">
        <v>5.2299999999999999E-2</v>
      </c>
      <c r="D106" s="3">
        <v>6.0999999999999999E-2</v>
      </c>
      <c r="E106" s="7">
        <v>0.5</v>
      </c>
      <c r="F106" s="5">
        <f t="shared" si="3"/>
        <v>5.6649999999999999E-2</v>
      </c>
    </row>
    <row r="107" spans="1:6">
      <c r="A107" s="11">
        <f>WORKDAY($A$2,COUNT($A$2:$A106))</f>
        <v>45075</v>
      </c>
      <c r="B107" s="4">
        <f t="shared" si="2"/>
        <v>2023</v>
      </c>
      <c r="C107" s="3">
        <v>5.2299999999999999E-2</v>
      </c>
      <c r="D107" s="3">
        <v>6.0999999999999999E-2</v>
      </c>
      <c r="E107" s="7">
        <v>0.5</v>
      </c>
      <c r="F107" s="5">
        <f t="shared" si="3"/>
        <v>5.6649999999999999E-2</v>
      </c>
    </row>
    <row r="108" spans="1:6">
      <c r="A108" s="11">
        <f>WORKDAY($A$2,COUNT($A$2:$A107))</f>
        <v>45076</v>
      </c>
      <c r="B108" s="4">
        <f t="shared" si="2"/>
        <v>2023</v>
      </c>
      <c r="C108" s="3">
        <v>5.2299999999999999E-2</v>
      </c>
      <c r="D108" s="3">
        <v>6.0999999999999999E-2</v>
      </c>
      <c r="E108" s="7">
        <v>0.5</v>
      </c>
      <c r="F108" s="5">
        <f t="shared" si="3"/>
        <v>5.6649999999999999E-2</v>
      </c>
    </row>
    <row r="109" spans="1:6">
      <c r="A109" s="11">
        <f>WORKDAY($A$2,COUNT($A$2:$A108))</f>
        <v>45077</v>
      </c>
      <c r="B109" s="4">
        <f t="shared" si="2"/>
        <v>2023</v>
      </c>
      <c r="C109" s="3">
        <v>5.2299999999999999E-2</v>
      </c>
      <c r="D109" s="3">
        <v>6.0999999999999999E-2</v>
      </c>
      <c r="E109" s="7">
        <v>0.5</v>
      </c>
      <c r="F109" s="5">
        <f t="shared" si="3"/>
        <v>5.6649999999999999E-2</v>
      </c>
    </row>
    <row r="110" spans="1:6">
      <c r="A110" s="11">
        <f>WORKDAY($A$2,COUNT($A$2:$A109))</f>
        <v>45078</v>
      </c>
      <c r="B110" s="4">
        <f t="shared" si="2"/>
        <v>2023</v>
      </c>
      <c r="C110" s="3">
        <v>5.2299999999999999E-2</v>
      </c>
      <c r="D110" s="3">
        <v>6.0999999999999999E-2</v>
      </c>
      <c r="E110" s="7">
        <v>0.5</v>
      </c>
      <c r="F110" s="5">
        <f t="shared" si="3"/>
        <v>5.6649999999999999E-2</v>
      </c>
    </row>
    <row r="111" spans="1:6">
      <c r="A111" s="11">
        <f>WORKDAY($A$2,COUNT($A$2:$A110))</f>
        <v>45079</v>
      </c>
      <c r="B111" s="4">
        <f t="shared" si="2"/>
        <v>2023</v>
      </c>
      <c r="C111" s="3">
        <v>5.2299999999999999E-2</v>
      </c>
      <c r="D111" s="3">
        <v>6.0999999999999999E-2</v>
      </c>
      <c r="E111" s="7">
        <v>0.5</v>
      </c>
      <c r="F111" s="5">
        <f t="shared" si="3"/>
        <v>5.6649999999999999E-2</v>
      </c>
    </row>
    <row r="112" spans="1:6">
      <c r="A112" s="11">
        <f>WORKDAY($A$2,COUNT($A$2:$A111))</f>
        <v>45082</v>
      </c>
      <c r="B112" s="4">
        <f t="shared" si="2"/>
        <v>2023</v>
      </c>
      <c r="C112" s="3">
        <v>5.2299999999999999E-2</v>
      </c>
      <c r="D112" s="3">
        <v>6.0999999999999999E-2</v>
      </c>
      <c r="E112" s="7">
        <v>0.5</v>
      </c>
      <c r="F112" s="5">
        <f t="shared" si="3"/>
        <v>5.6649999999999999E-2</v>
      </c>
    </row>
    <row r="113" spans="1:6">
      <c r="A113" s="11">
        <f>WORKDAY($A$2,COUNT($A$2:$A112))</f>
        <v>45083</v>
      </c>
      <c r="B113" s="4">
        <f t="shared" si="2"/>
        <v>2023</v>
      </c>
      <c r="C113" s="3">
        <v>5.2299999999999999E-2</v>
      </c>
      <c r="D113" s="3">
        <v>6.0999999999999999E-2</v>
      </c>
      <c r="E113" s="7">
        <v>0.5</v>
      </c>
      <c r="F113" s="5">
        <f t="shared" si="3"/>
        <v>5.6649999999999999E-2</v>
      </c>
    </row>
    <row r="114" spans="1:6">
      <c r="A114" s="11">
        <f>WORKDAY($A$2,COUNT($A$2:$A113))</f>
        <v>45084</v>
      </c>
      <c r="B114" s="4">
        <f t="shared" si="2"/>
        <v>2023</v>
      </c>
      <c r="C114" s="3">
        <v>5.2299999999999999E-2</v>
      </c>
      <c r="D114" s="3">
        <v>6.0999999999999999E-2</v>
      </c>
      <c r="E114" s="7">
        <v>0.5</v>
      </c>
      <c r="F114" s="5">
        <f t="shared" si="3"/>
        <v>5.6649999999999999E-2</v>
      </c>
    </row>
    <row r="115" spans="1:6">
      <c r="A115" s="11">
        <f>WORKDAY($A$2,COUNT($A$2:$A114))</f>
        <v>45085</v>
      </c>
      <c r="B115" s="4">
        <f t="shared" si="2"/>
        <v>2023</v>
      </c>
      <c r="C115" s="3">
        <v>5.2299999999999999E-2</v>
      </c>
      <c r="D115" s="3">
        <v>6.0999999999999999E-2</v>
      </c>
      <c r="E115" s="7">
        <v>0.5</v>
      </c>
      <c r="F115" s="5">
        <f t="shared" si="3"/>
        <v>5.6649999999999999E-2</v>
      </c>
    </row>
    <row r="116" spans="1:6">
      <c r="A116" s="11">
        <f>WORKDAY($A$2,COUNT($A$2:$A115))</f>
        <v>45086</v>
      </c>
      <c r="B116" s="4">
        <f t="shared" si="2"/>
        <v>2023</v>
      </c>
      <c r="C116" s="3">
        <v>5.2299999999999999E-2</v>
      </c>
      <c r="D116" s="3">
        <v>6.0999999999999999E-2</v>
      </c>
      <c r="E116" s="7">
        <v>0.5</v>
      </c>
      <c r="F116" s="5">
        <f t="shared" si="3"/>
        <v>5.6649999999999999E-2</v>
      </c>
    </row>
    <row r="117" spans="1:6">
      <c r="A117" s="11">
        <f>WORKDAY($A$2,COUNT($A$2:$A116))</f>
        <v>45089</v>
      </c>
      <c r="B117" s="4">
        <f t="shared" si="2"/>
        <v>2023</v>
      </c>
      <c r="C117" s="3">
        <v>5.2299999999999999E-2</v>
      </c>
      <c r="D117" s="3">
        <v>6.0999999999999999E-2</v>
      </c>
      <c r="E117" s="7">
        <v>0.5</v>
      </c>
      <c r="F117" s="5">
        <f t="shared" si="3"/>
        <v>5.6649999999999999E-2</v>
      </c>
    </row>
    <row r="118" spans="1:6">
      <c r="A118" s="11">
        <f>WORKDAY($A$2,COUNT($A$2:$A117))</f>
        <v>45090</v>
      </c>
      <c r="B118" s="4">
        <f t="shared" si="2"/>
        <v>2023</v>
      </c>
      <c r="C118" s="3">
        <v>5.2299999999999999E-2</v>
      </c>
      <c r="D118" s="3">
        <v>6.0999999999999999E-2</v>
      </c>
      <c r="E118" s="7">
        <v>0.5</v>
      </c>
      <c r="F118" s="5">
        <f t="shared" si="3"/>
        <v>5.6649999999999999E-2</v>
      </c>
    </row>
    <row r="119" spans="1:6">
      <c r="A119" s="11">
        <f>WORKDAY($A$2,COUNT($A$2:$A118))</f>
        <v>45091</v>
      </c>
      <c r="B119" s="4">
        <f t="shared" si="2"/>
        <v>2023</v>
      </c>
      <c r="C119" s="3">
        <v>5.2299999999999999E-2</v>
      </c>
      <c r="D119" s="3">
        <v>6.0999999999999999E-2</v>
      </c>
      <c r="E119" s="7">
        <v>0.5</v>
      </c>
      <c r="F119" s="5">
        <f t="shared" si="3"/>
        <v>5.6649999999999999E-2</v>
      </c>
    </row>
    <row r="120" spans="1:6">
      <c r="A120" s="11">
        <f>WORKDAY($A$2,COUNT($A$2:$A119))</f>
        <v>45092</v>
      </c>
      <c r="B120" s="4">
        <f t="shared" si="2"/>
        <v>2023</v>
      </c>
      <c r="C120" s="3">
        <v>5.2299999999999999E-2</v>
      </c>
      <c r="D120" s="3">
        <v>6.0999999999999999E-2</v>
      </c>
      <c r="E120" s="7">
        <v>0.5</v>
      </c>
      <c r="F120" s="5">
        <f t="shared" si="3"/>
        <v>5.6649999999999999E-2</v>
      </c>
    </row>
    <row r="121" spans="1:6">
      <c r="A121" s="11">
        <f>WORKDAY($A$2,COUNT($A$2:$A120))</f>
        <v>45093</v>
      </c>
      <c r="B121" s="4">
        <f t="shared" si="2"/>
        <v>2023</v>
      </c>
      <c r="C121" s="3">
        <v>5.2299999999999999E-2</v>
      </c>
      <c r="D121" s="3">
        <v>6.0999999999999999E-2</v>
      </c>
      <c r="E121" s="7">
        <v>0.5</v>
      </c>
      <c r="F121" s="5">
        <f t="shared" si="3"/>
        <v>5.6649999999999999E-2</v>
      </c>
    </row>
    <row r="122" spans="1:6">
      <c r="A122" s="11">
        <f>WORKDAY($A$2,COUNT($A$2:$A121))</f>
        <v>45096</v>
      </c>
      <c r="B122" s="4">
        <f t="shared" si="2"/>
        <v>2023</v>
      </c>
      <c r="C122" s="3">
        <v>5.2299999999999999E-2</v>
      </c>
      <c r="D122" s="3">
        <v>6.0999999999999999E-2</v>
      </c>
      <c r="E122" s="7">
        <v>0.5</v>
      </c>
      <c r="F122" s="5">
        <f t="shared" si="3"/>
        <v>5.6649999999999999E-2</v>
      </c>
    </row>
    <row r="123" spans="1:6">
      <c r="A123" s="11">
        <f>WORKDAY($A$2,COUNT($A$2:$A122))</f>
        <v>45097</v>
      </c>
      <c r="B123" s="4">
        <f t="shared" si="2"/>
        <v>2023</v>
      </c>
      <c r="C123" s="3">
        <v>5.2299999999999999E-2</v>
      </c>
      <c r="D123" s="3">
        <v>6.0999999999999999E-2</v>
      </c>
      <c r="E123" s="7">
        <v>0.5</v>
      </c>
      <c r="F123" s="5">
        <f t="shared" si="3"/>
        <v>5.6649999999999999E-2</v>
      </c>
    </row>
    <row r="124" spans="1:6">
      <c r="A124" s="11">
        <f>WORKDAY($A$2,COUNT($A$2:$A123))</f>
        <v>45098</v>
      </c>
      <c r="B124" s="4">
        <f t="shared" si="2"/>
        <v>2023</v>
      </c>
      <c r="C124" s="3">
        <v>5.2299999999999999E-2</v>
      </c>
      <c r="D124" s="3">
        <v>6.0999999999999999E-2</v>
      </c>
      <c r="E124" s="7">
        <v>0.5</v>
      </c>
      <c r="F124" s="5">
        <f t="shared" si="3"/>
        <v>5.6649999999999999E-2</v>
      </c>
    </row>
    <row r="125" spans="1:6">
      <c r="A125" s="11">
        <f>WORKDAY($A$2,COUNT($A$2:$A124))</f>
        <v>45099</v>
      </c>
      <c r="B125" s="4">
        <f t="shared" si="2"/>
        <v>2023</v>
      </c>
      <c r="C125" s="3">
        <v>5.2299999999999999E-2</v>
      </c>
      <c r="D125" s="3">
        <v>6.0999999999999999E-2</v>
      </c>
      <c r="E125" s="7">
        <v>0.5</v>
      </c>
      <c r="F125" s="5">
        <f t="shared" si="3"/>
        <v>5.6649999999999999E-2</v>
      </c>
    </row>
    <row r="126" spans="1:6">
      <c r="A126" s="11">
        <f>WORKDAY($A$2,COUNT($A$2:$A125))</f>
        <v>45100</v>
      </c>
      <c r="B126" s="4">
        <f t="shared" ref="B126:B189" si="4" xml:space="preserve"> YEAR( A126 )</f>
        <v>2023</v>
      </c>
      <c r="C126" s="3">
        <v>5.2299999999999999E-2</v>
      </c>
      <c r="D126" s="3">
        <v>6.0999999999999999E-2</v>
      </c>
      <c r="E126" s="7">
        <v>0.5</v>
      </c>
      <c r="F126" s="5">
        <f t="shared" ref="F126:F189" si="5" xml:space="preserve"> E126 * C126 + ( 1 - E126 ) * D126</f>
        <v>5.6649999999999999E-2</v>
      </c>
    </row>
    <row r="127" spans="1:6">
      <c r="A127" s="11">
        <f>WORKDAY($A$2,COUNT($A$2:$A126))</f>
        <v>45103</v>
      </c>
      <c r="B127" s="4">
        <f t="shared" si="4"/>
        <v>2023</v>
      </c>
      <c r="C127" s="3">
        <v>5.2299999999999999E-2</v>
      </c>
      <c r="D127" s="3">
        <v>6.0999999999999999E-2</v>
      </c>
      <c r="E127" s="7">
        <v>0.5</v>
      </c>
      <c r="F127" s="5">
        <f t="shared" si="5"/>
        <v>5.6649999999999999E-2</v>
      </c>
    </row>
    <row r="128" spans="1:6">
      <c r="A128" s="11">
        <f>WORKDAY($A$2,COUNT($A$2:$A127))</f>
        <v>45104</v>
      </c>
      <c r="B128" s="4">
        <f t="shared" si="4"/>
        <v>2023</v>
      </c>
      <c r="C128" s="3">
        <v>5.2299999999999999E-2</v>
      </c>
      <c r="D128" s="3">
        <v>6.0999999999999999E-2</v>
      </c>
      <c r="E128" s="7">
        <v>0.5</v>
      </c>
      <c r="F128" s="5">
        <f t="shared" si="5"/>
        <v>5.6649999999999999E-2</v>
      </c>
    </row>
    <row r="129" spans="1:6">
      <c r="A129" s="11">
        <f>WORKDAY($A$2,COUNT($A$2:$A128))</f>
        <v>45105</v>
      </c>
      <c r="B129" s="4">
        <f t="shared" si="4"/>
        <v>2023</v>
      </c>
      <c r="C129" s="3">
        <v>5.2299999999999999E-2</v>
      </c>
      <c r="D129" s="3">
        <v>6.0999999999999999E-2</v>
      </c>
      <c r="E129" s="7">
        <v>0.5</v>
      </c>
      <c r="F129" s="5">
        <f t="shared" si="5"/>
        <v>5.6649999999999999E-2</v>
      </c>
    </row>
    <row r="130" spans="1:6">
      <c r="A130" s="11">
        <f>WORKDAY($A$2,COUNT($A$2:$A129))</f>
        <v>45106</v>
      </c>
      <c r="B130" s="4">
        <f t="shared" si="4"/>
        <v>2023</v>
      </c>
      <c r="C130" s="3">
        <v>5.2299999999999999E-2</v>
      </c>
      <c r="D130" s="3">
        <v>6.0999999999999999E-2</v>
      </c>
      <c r="E130" s="7">
        <v>0.5</v>
      </c>
      <c r="F130" s="5">
        <f t="shared" si="5"/>
        <v>5.6649999999999999E-2</v>
      </c>
    </row>
    <row r="131" spans="1:6">
      <c r="A131" s="11">
        <f>WORKDAY($A$2,COUNT($A$2:$A130))</f>
        <v>45107</v>
      </c>
      <c r="B131" s="4">
        <f t="shared" si="4"/>
        <v>2023</v>
      </c>
      <c r="C131" s="3">
        <v>5.2299999999999999E-2</v>
      </c>
      <c r="D131" s="3">
        <v>6.0999999999999999E-2</v>
      </c>
      <c r="E131" s="7">
        <v>0.5</v>
      </c>
      <c r="F131" s="5">
        <f t="shared" si="5"/>
        <v>5.6649999999999999E-2</v>
      </c>
    </row>
    <row r="132" spans="1:6">
      <c r="A132" s="11">
        <f>WORKDAY($A$2,COUNT($A$2:$A131))</f>
        <v>45110</v>
      </c>
      <c r="B132" s="4">
        <f t="shared" si="4"/>
        <v>2023</v>
      </c>
      <c r="C132" s="3">
        <v>5.2299999999999999E-2</v>
      </c>
      <c r="D132" s="3">
        <v>6.0999999999999999E-2</v>
      </c>
      <c r="E132" s="7">
        <v>0.5</v>
      </c>
      <c r="F132" s="5">
        <f t="shared" si="5"/>
        <v>5.6649999999999999E-2</v>
      </c>
    </row>
    <row r="133" spans="1:6">
      <c r="A133" s="11">
        <f>WORKDAY($A$2,COUNT($A$2:$A132))</f>
        <v>45111</v>
      </c>
      <c r="B133" s="4">
        <f t="shared" si="4"/>
        <v>2023</v>
      </c>
      <c r="C133" s="3">
        <v>5.2299999999999999E-2</v>
      </c>
      <c r="D133" s="3">
        <v>6.0999999999999999E-2</v>
      </c>
      <c r="E133" s="7">
        <v>0.5</v>
      </c>
      <c r="F133" s="5">
        <f t="shared" si="5"/>
        <v>5.6649999999999999E-2</v>
      </c>
    </row>
    <row r="134" spans="1:6">
      <c r="A134" s="11">
        <f>WORKDAY($A$2,COUNT($A$2:$A133))</f>
        <v>45112</v>
      </c>
      <c r="B134" s="4">
        <f t="shared" si="4"/>
        <v>2023</v>
      </c>
      <c r="C134" s="3">
        <v>5.2299999999999999E-2</v>
      </c>
      <c r="D134" s="3">
        <v>6.0999999999999999E-2</v>
      </c>
      <c r="E134" s="7">
        <v>0.5</v>
      </c>
      <c r="F134" s="5">
        <f t="shared" si="5"/>
        <v>5.6649999999999999E-2</v>
      </c>
    </row>
    <row r="135" spans="1:6">
      <c r="A135" s="11">
        <f>WORKDAY($A$2,COUNT($A$2:$A134))</f>
        <v>45113</v>
      </c>
      <c r="B135" s="4">
        <f t="shared" si="4"/>
        <v>2023</v>
      </c>
      <c r="C135" s="3">
        <v>5.2299999999999999E-2</v>
      </c>
      <c r="D135" s="3">
        <v>6.0999999999999999E-2</v>
      </c>
      <c r="E135" s="7">
        <v>0.5</v>
      </c>
      <c r="F135" s="5">
        <f t="shared" si="5"/>
        <v>5.6649999999999999E-2</v>
      </c>
    </row>
    <row r="136" spans="1:6">
      <c r="A136" s="11">
        <f>WORKDAY($A$2,COUNT($A$2:$A135))</f>
        <v>45114</v>
      </c>
      <c r="B136" s="4">
        <f t="shared" si="4"/>
        <v>2023</v>
      </c>
      <c r="C136" s="3">
        <v>5.2299999999999999E-2</v>
      </c>
      <c r="D136" s="3">
        <v>6.0999999999999999E-2</v>
      </c>
      <c r="E136" s="7">
        <v>0.5</v>
      </c>
      <c r="F136" s="5">
        <f t="shared" si="5"/>
        <v>5.6649999999999999E-2</v>
      </c>
    </row>
    <row r="137" spans="1:6">
      <c r="A137" s="11">
        <f>WORKDAY($A$2,COUNT($A$2:$A136))</f>
        <v>45117</v>
      </c>
      <c r="B137" s="4">
        <f t="shared" si="4"/>
        <v>2023</v>
      </c>
      <c r="C137" s="3">
        <v>5.2299999999999999E-2</v>
      </c>
      <c r="D137" s="3">
        <v>6.0999999999999999E-2</v>
      </c>
      <c r="E137" s="7">
        <v>0.5</v>
      </c>
      <c r="F137" s="5">
        <f t="shared" si="5"/>
        <v>5.6649999999999999E-2</v>
      </c>
    </row>
    <row r="138" spans="1:6">
      <c r="A138" s="11">
        <f>WORKDAY($A$2,COUNT($A$2:$A137))</f>
        <v>45118</v>
      </c>
      <c r="B138" s="4">
        <f t="shared" si="4"/>
        <v>2023</v>
      </c>
      <c r="C138" s="3">
        <v>5.2299999999999999E-2</v>
      </c>
      <c r="D138" s="3">
        <v>6.0999999999999999E-2</v>
      </c>
      <c r="E138" s="7">
        <v>0.5</v>
      </c>
      <c r="F138" s="5">
        <f t="shared" si="5"/>
        <v>5.6649999999999999E-2</v>
      </c>
    </row>
    <row r="139" spans="1:6">
      <c r="A139" s="11">
        <f>WORKDAY($A$2,COUNT($A$2:$A138))</f>
        <v>45119</v>
      </c>
      <c r="B139" s="4">
        <f t="shared" si="4"/>
        <v>2023</v>
      </c>
      <c r="C139" s="3">
        <v>5.2299999999999999E-2</v>
      </c>
      <c r="D139" s="3">
        <v>6.0999999999999999E-2</v>
      </c>
      <c r="E139" s="7">
        <v>0.5</v>
      </c>
      <c r="F139" s="5">
        <f t="shared" si="5"/>
        <v>5.6649999999999999E-2</v>
      </c>
    </row>
    <row r="140" spans="1:6">
      <c r="A140" s="11">
        <f>WORKDAY($A$2,COUNT($A$2:$A139))</f>
        <v>45120</v>
      </c>
      <c r="B140" s="4">
        <f t="shared" si="4"/>
        <v>2023</v>
      </c>
      <c r="C140" s="3">
        <v>5.2299999999999999E-2</v>
      </c>
      <c r="D140" s="3">
        <v>6.0999999999999999E-2</v>
      </c>
      <c r="E140" s="7">
        <v>0.5</v>
      </c>
      <c r="F140" s="5">
        <f t="shared" si="5"/>
        <v>5.6649999999999999E-2</v>
      </c>
    </row>
    <row r="141" spans="1:6">
      <c r="A141" s="11">
        <f>WORKDAY($A$2,COUNT($A$2:$A140))</f>
        <v>45121</v>
      </c>
      <c r="B141" s="4">
        <f t="shared" si="4"/>
        <v>2023</v>
      </c>
      <c r="C141" s="3">
        <v>5.2299999999999999E-2</v>
      </c>
      <c r="D141" s="3">
        <v>6.0999999999999999E-2</v>
      </c>
      <c r="E141" s="7">
        <v>0.5</v>
      </c>
      <c r="F141" s="5">
        <f t="shared" si="5"/>
        <v>5.6649999999999999E-2</v>
      </c>
    </row>
    <row r="142" spans="1:6">
      <c r="A142" s="11">
        <f>WORKDAY($A$2,COUNT($A$2:$A141))</f>
        <v>45124</v>
      </c>
      <c r="B142" s="4">
        <f t="shared" si="4"/>
        <v>2023</v>
      </c>
      <c r="C142" s="3">
        <v>5.2299999999999999E-2</v>
      </c>
      <c r="D142" s="3">
        <v>6.0999999999999999E-2</v>
      </c>
      <c r="E142" s="7">
        <v>0.5</v>
      </c>
      <c r="F142" s="5">
        <f t="shared" si="5"/>
        <v>5.6649999999999999E-2</v>
      </c>
    </row>
    <row r="143" spans="1:6">
      <c r="A143" s="11">
        <f>WORKDAY($A$2,COUNT($A$2:$A142))</f>
        <v>45125</v>
      </c>
      <c r="B143" s="4">
        <f t="shared" si="4"/>
        <v>2023</v>
      </c>
      <c r="C143" s="3">
        <v>5.2299999999999999E-2</v>
      </c>
      <c r="D143" s="3">
        <v>6.0999999999999999E-2</v>
      </c>
      <c r="E143" s="7">
        <v>0.5</v>
      </c>
      <c r="F143" s="5">
        <f t="shared" si="5"/>
        <v>5.6649999999999999E-2</v>
      </c>
    </row>
    <row r="144" spans="1:6">
      <c r="A144" s="11">
        <f>WORKDAY($A$2,COUNT($A$2:$A143))</f>
        <v>45126</v>
      </c>
      <c r="B144" s="4">
        <f t="shared" si="4"/>
        <v>2023</v>
      </c>
      <c r="C144" s="3">
        <v>5.2299999999999999E-2</v>
      </c>
      <c r="D144" s="3">
        <v>6.0999999999999999E-2</v>
      </c>
      <c r="E144" s="7">
        <v>0.5</v>
      </c>
      <c r="F144" s="5">
        <f t="shared" si="5"/>
        <v>5.6649999999999999E-2</v>
      </c>
    </row>
    <row r="145" spans="1:6">
      <c r="A145" s="11">
        <f>WORKDAY($A$2,COUNT($A$2:$A144))</f>
        <v>45127</v>
      </c>
      <c r="B145" s="4">
        <f t="shared" si="4"/>
        <v>2023</v>
      </c>
      <c r="C145" s="3">
        <v>5.2299999999999999E-2</v>
      </c>
      <c r="D145" s="3">
        <v>6.0999999999999999E-2</v>
      </c>
      <c r="E145" s="7">
        <v>0.5</v>
      </c>
      <c r="F145" s="5">
        <f t="shared" si="5"/>
        <v>5.6649999999999999E-2</v>
      </c>
    </row>
    <row r="146" spans="1:6">
      <c r="A146" s="11">
        <f>WORKDAY($A$2,COUNT($A$2:$A145))</f>
        <v>45128</v>
      </c>
      <c r="B146" s="4">
        <f t="shared" si="4"/>
        <v>2023</v>
      </c>
      <c r="C146" s="3">
        <v>5.2299999999999999E-2</v>
      </c>
      <c r="D146" s="3">
        <v>6.0999999999999999E-2</v>
      </c>
      <c r="E146" s="7">
        <v>0.5</v>
      </c>
      <c r="F146" s="5">
        <f t="shared" si="5"/>
        <v>5.6649999999999999E-2</v>
      </c>
    </row>
    <row r="147" spans="1:6">
      <c r="A147" s="11">
        <f>WORKDAY($A$2,COUNT($A$2:$A146))</f>
        <v>45131</v>
      </c>
      <c r="B147" s="4">
        <f t="shared" si="4"/>
        <v>2023</v>
      </c>
      <c r="C147" s="3">
        <v>5.2299999999999999E-2</v>
      </c>
      <c r="D147" s="3">
        <v>6.0999999999999999E-2</v>
      </c>
      <c r="E147" s="7">
        <v>0.5</v>
      </c>
      <c r="F147" s="5">
        <f t="shared" si="5"/>
        <v>5.6649999999999999E-2</v>
      </c>
    </row>
    <row r="148" spans="1:6">
      <c r="A148" s="11">
        <f>WORKDAY($A$2,COUNT($A$2:$A147))</f>
        <v>45132</v>
      </c>
      <c r="B148" s="4">
        <f t="shared" si="4"/>
        <v>2023</v>
      </c>
      <c r="C148" s="3">
        <v>5.2299999999999999E-2</v>
      </c>
      <c r="D148" s="3">
        <v>6.0999999999999999E-2</v>
      </c>
      <c r="E148" s="7">
        <v>0.5</v>
      </c>
      <c r="F148" s="5">
        <f t="shared" si="5"/>
        <v>5.6649999999999999E-2</v>
      </c>
    </row>
    <row r="149" spans="1:6">
      <c r="A149" s="11">
        <f>WORKDAY($A$2,COUNT($A$2:$A148))</f>
        <v>45133</v>
      </c>
      <c r="B149" s="4">
        <f t="shared" si="4"/>
        <v>2023</v>
      </c>
      <c r="C149" s="3">
        <v>5.2299999999999999E-2</v>
      </c>
      <c r="D149" s="3">
        <v>6.0999999999999999E-2</v>
      </c>
      <c r="E149" s="7">
        <v>0.5</v>
      </c>
      <c r="F149" s="5">
        <f t="shared" si="5"/>
        <v>5.6649999999999999E-2</v>
      </c>
    </row>
    <row r="150" spans="1:6">
      <c r="A150" s="11">
        <f>WORKDAY($A$2,COUNT($A$2:$A149))</f>
        <v>45134</v>
      </c>
      <c r="B150" s="4">
        <f t="shared" si="4"/>
        <v>2023</v>
      </c>
      <c r="C150" s="3">
        <v>5.2299999999999999E-2</v>
      </c>
      <c r="D150" s="3">
        <v>6.0999999999999999E-2</v>
      </c>
      <c r="E150" s="7">
        <v>0.5</v>
      </c>
      <c r="F150" s="5">
        <f t="shared" si="5"/>
        <v>5.6649999999999999E-2</v>
      </c>
    </row>
    <row r="151" spans="1:6">
      <c r="A151" s="11">
        <f>WORKDAY($A$2,COUNT($A$2:$A150))</f>
        <v>45135</v>
      </c>
      <c r="B151" s="4">
        <f t="shared" si="4"/>
        <v>2023</v>
      </c>
      <c r="C151" s="3">
        <v>5.2299999999999999E-2</v>
      </c>
      <c r="D151" s="3">
        <v>6.0999999999999999E-2</v>
      </c>
      <c r="E151" s="7">
        <v>0.5</v>
      </c>
      <c r="F151" s="5">
        <f t="shared" si="5"/>
        <v>5.6649999999999999E-2</v>
      </c>
    </row>
    <row r="152" spans="1:6">
      <c r="A152" s="11">
        <f>WORKDAY($A$2,COUNT($A$2:$A151))</f>
        <v>45138</v>
      </c>
      <c r="B152" s="4">
        <f t="shared" si="4"/>
        <v>2023</v>
      </c>
      <c r="C152" s="3">
        <v>5.2299999999999999E-2</v>
      </c>
      <c r="D152" s="3">
        <v>6.0999999999999999E-2</v>
      </c>
      <c r="E152" s="7">
        <v>0.5</v>
      </c>
      <c r="F152" s="5">
        <f t="shared" si="5"/>
        <v>5.6649999999999999E-2</v>
      </c>
    </row>
    <row r="153" spans="1:6">
      <c r="A153" s="11">
        <f>WORKDAY($A$2,COUNT($A$2:$A152))</f>
        <v>45139</v>
      </c>
      <c r="B153" s="4">
        <f t="shared" si="4"/>
        <v>2023</v>
      </c>
      <c r="C153" s="3">
        <v>5.2299999999999999E-2</v>
      </c>
      <c r="D153" s="3">
        <v>6.0999999999999999E-2</v>
      </c>
      <c r="E153" s="7">
        <v>0.5</v>
      </c>
      <c r="F153" s="5">
        <f t="shared" si="5"/>
        <v>5.6649999999999999E-2</v>
      </c>
    </row>
    <row r="154" spans="1:6">
      <c r="A154" s="11">
        <f>WORKDAY($A$2,COUNT($A$2:$A153))</f>
        <v>45140</v>
      </c>
      <c r="B154" s="4">
        <f t="shared" si="4"/>
        <v>2023</v>
      </c>
      <c r="C154" s="3">
        <v>5.2299999999999999E-2</v>
      </c>
      <c r="D154" s="3">
        <v>6.0999999999999999E-2</v>
      </c>
      <c r="E154" s="7">
        <v>0.5</v>
      </c>
      <c r="F154" s="5">
        <f t="shared" si="5"/>
        <v>5.6649999999999999E-2</v>
      </c>
    </row>
    <row r="155" spans="1:6">
      <c r="A155" s="11">
        <f>WORKDAY($A$2,COUNT($A$2:$A154))</f>
        <v>45141</v>
      </c>
      <c r="B155" s="4">
        <f t="shared" si="4"/>
        <v>2023</v>
      </c>
      <c r="C155" s="3">
        <v>5.2299999999999999E-2</v>
      </c>
      <c r="D155" s="3">
        <v>6.0999999999999999E-2</v>
      </c>
      <c r="E155" s="7">
        <v>0.5</v>
      </c>
      <c r="F155" s="5">
        <f t="shared" si="5"/>
        <v>5.6649999999999999E-2</v>
      </c>
    </row>
    <row r="156" spans="1:6">
      <c r="A156" s="11">
        <f>WORKDAY($A$2,COUNT($A$2:$A155))</f>
        <v>45142</v>
      </c>
      <c r="B156" s="4">
        <f t="shared" si="4"/>
        <v>2023</v>
      </c>
      <c r="C156" s="3">
        <v>5.2299999999999999E-2</v>
      </c>
      <c r="D156" s="3">
        <v>6.0999999999999999E-2</v>
      </c>
      <c r="E156" s="7">
        <v>0.5</v>
      </c>
      <c r="F156" s="5">
        <f t="shared" si="5"/>
        <v>5.6649999999999999E-2</v>
      </c>
    </row>
    <row r="157" spans="1:6">
      <c r="A157" s="11">
        <f>WORKDAY($A$2,COUNT($A$2:$A156))</f>
        <v>45145</v>
      </c>
      <c r="B157" s="4">
        <f t="shared" si="4"/>
        <v>2023</v>
      </c>
      <c r="C157" s="3">
        <v>5.2299999999999999E-2</v>
      </c>
      <c r="D157" s="3">
        <v>6.0999999999999999E-2</v>
      </c>
      <c r="E157" s="7">
        <v>0.5</v>
      </c>
      <c r="F157" s="5">
        <f t="shared" si="5"/>
        <v>5.6649999999999999E-2</v>
      </c>
    </row>
    <row r="158" spans="1:6">
      <c r="A158" s="11">
        <f>WORKDAY($A$2,COUNT($A$2:$A157))</f>
        <v>45146</v>
      </c>
      <c r="B158" s="4">
        <f t="shared" si="4"/>
        <v>2023</v>
      </c>
      <c r="C158" s="3">
        <v>5.2299999999999999E-2</v>
      </c>
      <c r="D158" s="3">
        <v>6.0999999999999999E-2</v>
      </c>
      <c r="E158" s="7">
        <v>0.5</v>
      </c>
      <c r="F158" s="5">
        <f t="shared" si="5"/>
        <v>5.6649999999999999E-2</v>
      </c>
    </row>
    <row r="159" spans="1:6">
      <c r="A159" s="11">
        <f>WORKDAY($A$2,COUNT($A$2:$A158))</f>
        <v>45147</v>
      </c>
      <c r="B159" s="4">
        <f t="shared" si="4"/>
        <v>2023</v>
      </c>
      <c r="C159" s="3">
        <v>5.2299999999999999E-2</v>
      </c>
      <c r="D159" s="3">
        <v>6.0999999999999999E-2</v>
      </c>
      <c r="E159" s="7">
        <v>0.5</v>
      </c>
      <c r="F159" s="5">
        <f t="shared" si="5"/>
        <v>5.6649999999999999E-2</v>
      </c>
    </row>
    <row r="160" spans="1:6">
      <c r="A160" s="11">
        <f>WORKDAY($A$2,COUNT($A$2:$A159))</f>
        <v>45148</v>
      </c>
      <c r="B160" s="4">
        <f t="shared" si="4"/>
        <v>2023</v>
      </c>
      <c r="C160" s="3">
        <v>5.2299999999999999E-2</v>
      </c>
      <c r="D160" s="3">
        <v>6.0999999999999999E-2</v>
      </c>
      <c r="E160" s="7">
        <v>0.5</v>
      </c>
      <c r="F160" s="5">
        <f t="shared" si="5"/>
        <v>5.6649999999999999E-2</v>
      </c>
    </row>
    <row r="161" spans="1:6">
      <c r="A161" s="11">
        <f>WORKDAY($A$2,COUNT($A$2:$A160))</f>
        <v>45149</v>
      </c>
      <c r="B161" s="4">
        <f t="shared" si="4"/>
        <v>2023</v>
      </c>
      <c r="C161" s="3">
        <v>5.2299999999999999E-2</v>
      </c>
      <c r="D161" s="3">
        <v>6.0999999999999999E-2</v>
      </c>
      <c r="E161" s="7">
        <v>0.5</v>
      </c>
      <c r="F161" s="5">
        <f t="shared" si="5"/>
        <v>5.6649999999999999E-2</v>
      </c>
    </row>
    <row r="162" spans="1:6">
      <c r="A162" s="11">
        <f>WORKDAY($A$2,COUNT($A$2:$A161))</f>
        <v>45152</v>
      </c>
      <c r="B162" s="4">
        <f t="shared" si="4"/>
        <v>2023</v>
      </c>
      <c r="C162" s="3">
        <v>5.2299999999999999E-2</v>
      </c>
      <c r="D162" s="3">
        <v>6.0999999999999999E-2</v>
      </c>
      <c r="E162" s="7">
        <v>0.5</v>
      </c>
      <c r="F162" s="5">
        <f t="shared" si="5"/>
        <v>5.6649999999999999E-2</v>
      </c>
    </row>
    <row r="163" spans="1:6">
      <c r="A163" s="11">
        <f>WORKDAY($A$2,COUNT($A$2:$A162))</f>
        <v>45153</v>
      </c>
      <c r="B163" s="4">
        <f t="shared" si="4"/>
        <v>2023</v>
      </c>
      <c r="C163" s="3">
        <v>5.2299999999999999E-2</v>
      </c>
      <c r="D163" s="3">
        <v>6.0999999999999999E-2</v>
      </c>
      <c r="E163" s="7">
        <v>0.5</v>
      </c>
      <c r="F163" s="5">
        <f t="shared" si="5"/>
        <v>5.6649999999999999E-2</v>
      </c>
    </row>
    <row r="164" spans="1:6">
      <c r="A164" s="11">
        <f>WORKDAY($A$2,COUNT($A$2:$A163))</f>
        <v>45154</v>
      </c>
      <c r="B164" s="4">
        <f t="shared" si="4"/>
        <v>2023</v>
      </c>
      <c r="C164" s="3">
        <v>5.2299999999999999E-2</v>
      </c>
      <c r="D164" s="3">
        <v>6.0999999999999999E-2</v>
      </c>
      <c r="E164" s="7">
        <v>0.5</v>
      </c>
      <c r="F164" s="5">
        <f t="shared" si="5"/>
        <v>5.6649999999999999E-2</v>
      </c>
    </row>
    <row r="165" spans="1:6">
      <c r="A165" s="11">
        <f>WORKDAY($A$2,COUNT($A$2:$A164))</f>
        <v>45155</v>
      </c>
      <c r="B165" s="4">
        <f t="shared" si="4"/>
        <v>2023</v>
      </c>
      <c r="C165" s="3">
        <v>5.2299999999999999E-2</v>
      </c>
      <c r="D165" s="3">
        <v>6.0999999999999999E-2</v>
      </c>
      <c r="E165" s="7">
        <v>0.5</v>
      </c>
      <c r="F165" s="5">
        <f t="shared" si="5"/>
        <v>5.6649999999999999E-2</v>
      </c>
    </row>
    <row r="166" spans="1:6">
      <c r="A166" s="11">
        <f>WORKDAY($A$2,COUNT($A$2:$A165))</f>
        <v>45156</v>
      </c>
      <c r="B166" s="4">
        <f t="shared" si="4"/>
        <v>2023</v>
      </c>
      <c r="C166" s="3">
        <v>5.2299999999999999E-2</v>
      </c>
      <c r="D166" s="3">
        <v>6.0999999999999999E-2</v>
      </c>
      <c r="E166" s="7">
        <v>0.5</v>
      </c>
      <c r="F166" s="5">
        <f t="shared" si="5"/>
        <v>5.6649999999999999E-2</v>
      </c>
    </row>
    <row r="167" spans="1:6">
      <c r="A167" s="11">
        <f>WORKDAY($A$2,COUNT($A$2:$A166))</f>
        <v>45159</v>
      </c>
      <c r="B167" s="4">
        <f t="shared" si="4"/>
        <v>2023</v>
      </c>
      <c r="C167" s="3">
        <v>5.2299999999999999E-2</v>
      </c>
      <c r="D167" s="3">
        <v>6.0999999999999999E-2</v>
      </c>
      <c r="E167" s="7">
        <v>0.5</v>
      </c>
      <c r="F167" s="5">
        <f t="shared" si="5"/>
        <v>5.6649999999999999E-2</v>
      </c>
    </row>
    <row r="168" spans="1:6">
      <c r="A168" s="11">
        <f>WORKDAY($A$2,COUNT($A$2:$A167))</f>
        <v>45160</v>
      </c>
      <c r="B168" s="4">
        <f t="shared" si="4"/>
        <v>2023</v>
      </c>
      <c r="C168" s="3">
        <v>5.2299999999999999E-2</v>
      </c>
      <c r="D168" s="3">
        <v>6.0999999999999999E-2</v>
      </c>
      <c r="E168" s="7">
        <v>0.5</v>
      </c>
      <c r="F168" s="5">
        <f t="shared" si="5"/>
        <v>5.6649999999999999E-2</v>
      </c>
    </row>
    <row r="169" spans="1:6">
      <c r="A169" s="11">
        <f>WORKDAY($A$2,COUNT($A$2:$A168))</f>
        <v>45161</v>
      </c>
      <c r="B169" s="4">
        <f t="shared" si="4"/>
        <v>2023</v>
      </c>
      <c r="C169" s="3">
        <v>5.2299999999999999E-2</v>
      </c>
      <c r="D169" s="3">
        <v>6.0999999999999999E-2</v>
      </c>
      <c r="E169" s="7">
        <v>0.5</v>
      </c>
      <c r="F169" s="5">
        <f t="shared" si="5"/>
        <v>5.6649999999999999E-2</v>
      </c>
    </row>
    <row r="170" spans="1:6">
      <c r="A170" s="11">
        <f>WORKDAY($A$2,COUNT($A$2:$A169))</f>
        <v>45162</v>
      </c>
      <c r="B170" s="4">
        <f t="shared" si="4"/>
        <v>2023</v>
      </c>
      <c r="C170" s="3">
        <v>5.2299999999999999E-2</v>
      </c>
      <c r="D170" s="3">
        <v>6.0999999999999999E-2</v>
      </c>
      <c r="E170" s="7">
        <v>0.5</v>
      </c>
      <c r="F170" s="5">
        <f t="shared" si="5"/>
        <v>5.6649999999999999E-2</v>
      </c>
    </row>
    <row r="171" spans="1:6">
      <c r="A171" s="11">
        <f>WORKDAY($A$2,COUNT($A$2:$A170))</f>
        <v>45163</v>
      </c>
      <c r="B171" s="4">
        <f t="shared" si="4"/>
        <v>2023</v>
      </c>
      <c r="C171" s="3">
        <v>5.2299999999999999E-2</v>
      </c>
      <c r="D171" s="3">
        <v>6.0999999999999999E-2</v>
      </c>
      <c r="E171" s="7">
        <v>0.5</v>
      </c>
      <c r="F171" s="5">
        <f t="shared" si="5"/>
        <v>5.6649999999999999E-2</v>
      </c>
    </row>
    <row r="172" spans="1:6">
      <c r="A172" s="11">
        <f>WORKDAY($A$2,COUNT($A$2:$A171))</f>
        <v>45166</v>
      </c>
      <c r="B172" s="4">
        <f t="shared" si="4"/>
        <v>2023</v>
      </c>
      <c r="C172" s="3">
        <v>5.2299999999999999E-2</v>
      </c>
      <c r="D172" s="3">
        <v>6.0999999999999999E-2</v>
      </c>
      <c r="E172" s="7">
        <v>0.5</v>
      </c>
      <c r="F172" s="5">
        <f t="shared" si="5"/>
        <v>5.6649999999999999E-2</v>
      </c>
    </row>
    <row r="173" spans="1:6">
      <c r="A173" s="11">
        <f>WORKDAY($A$2,COUNT($A$2:$A172))</f>
        <v>45167</v>
      </c>
      <c r="B173" s="4">
        <f t="shared" si="4"/>
        <v>2023</v>
      </c>
      <c r="C173" s="3">
        <v>5.2299999999999999E-2</v>
      </c>
      <c r="D173" s="3">
        <v>6.0999999999999999E-2</v>
      </c>
      <c r="E173" s="7">
        <v>0.5</v>
      </c>
      <c r="F173" s="5">
        <f t="shared" si="5"/>
        <v>5.6649999999999999E-2</v>
      </c>
    </row>
    <row r="174" spans="1:6">
      <c r="A174" s="11">
        <f>WORKDAY($A$2,COUNT($A$2:$A173))</f>
        <v>45168</v>
      </c>
      <c r="B174" s="4">
        <f t="shared" si="4"/>
        <v>2023</v>
      </c>
      <c r="C174" s="3">
        <v>5.2299999999999999E-2</v>
      </c>
      <c r="D174" s="3">
        <v>6.0999999999999999E-2</v>
      </c>
      <c r="E174" s="7">
        <v>0.5</v>
      </c>
      <c r="F174" s="5">
        <f t="shared" si="5"/>
        <v>5.6649999999999999E-2</v>
      </c>
    </row>
    <row r="175" spans="1:6">
      <c r="A175" s="11">
        <f>WORKDAY($A$2,COUNT($A$2:$A174))</f>
        <v>45169</v>
      </c>
      <c r="B175" s="4">
        <f t="shared" si="4"/>
        <v>2023</v>
      </c>
      <c r="C175" s="3">
        <v>5.2299999999999999E-2</v>
      </c>
      <c r="D175" s="3">
        <v>6.0999999999999999E-2</v>
      </c>
      <c r="E175" s="7">
        <v>0.5</v>
      </c>
      <c r="F175" s="5">
        <f t="shared" si="5"/>
        <v>5.6649999999999999E-2</v>
      </c>
    </row>
    <row r="176" spans="1:6">
      <c r="A176" s="11">
        <f>WORKDAY($A$2,COUNT($A$2:$A175))</f>
        <v>45170</v>
      </c>
      <c r="B176" s="4">
        <f t="shared" si="4"/>
        <v>2023</v>
      </c>
      <c r="C176" s="3">
        <v>5.2299999999999999E-2</v>
      </c>
      <c r="D176" s="3">
        <v>6.0999999999999999E-2</v>
      </c>
      <c r="E176" s="7">
        <v>0.5</v>
      </c>
      <c r="F176" s="5">
        <f t="shared" si="5"/>
        <v>5.6649999999999999E-2</v>
      </c>
    </row>
    <row r="177" spans="1:6">
      <c r="A177" s="11">
        <f>WORKDAY($A$2,COUNT($A$2:$A176))</f>
        <v>45173</v>
      </c>
      <c r="B177" s="4">
        <f t="shared" si="4"/>
        <v>2023</v>
      </c>
      <c r="C177" s="3">
        <v>5.2299999999999999E-2</v>
      </c>
      <c r="D177" s="3">
        <v>6.0999999999999999E-2</v>
      </c>
      <c r="E177" s="7">
        <v>0.5</v>
      </c>
      <c r="F177" s="5">
        <f t="shared" si="5"/>
        <v>5.6649999999999999E-2</v>
      </c>
    </row>
    <row r="178" spans="1:6">
      <c r="A178" s="11">
        <f>WORKDAY($A$2,COUNT($A$2:$A177))</f>
        <v>45174</v>
      </c>
      <c r="B178" s="4">
        <f t="shared" si="4"/>
        <v>2023</v>
      </c>
      <c r="C178" s="3">
        <v>5.2299999999999999E-2</v>
      </c>
      <c r="D178" s="3">
        <v>6.0999999999999999E-2</v>
      </c>
      <c r="E178" s="7">
        <v>0.5</v>
      </c>
      <c r="F178" s="5">
        <f t="shared" si="5"/>
        <v>5.6649999999999999E-2</v>
      </c>
    </row>
    <row r="179" spans="1:6">
      <c r="A179" s="11">
        <f>WORKDAY($A$2,COUNT($A$2:$A178))</f>
        <v>45175</v>
      </c>
      <c r="B179" s="4">
        <f t="shared" si="4"/>
        <v>2023</v>
      </c>
      <c r="C179" s="3">
        <v>5.2299999999999999E-2</v>
      </c>
      <c r="D179" s="3">
        <v>6.0999999999999999E-2</v>
      </c>
      <c r="E179" s="7">
        <v>0.5</v>
      </c>
      <c r="F179" s="5">
        <f t="shared" si="5"/>
        <v>5.6649999999999999E-2</v>
      </c>
    </row>
    <row r="180" spans="1:6">
      <c r="A180" s="11">
        <f>WORKDAY($A$2,COUNT($A$2:$A179))</f>
        <v>45176</v>
      </c>
      <c r="B180" s="4">
        <f t="shared" si="4"/>
        <v>2023</v>
      </c>
      <c r="C180" s="3">
        <v>5.2299999999999999E-2</v>
      </c>
      <c r="D180" s="3">
        <v>6.0999999999999999E-2</v>
      </c>
      <c r="E180" s="7">
        <v>0.5</v>
      </c>
      <c r="F180" s="5">
        <f t="shared" si="5"/>
        <v>5.6649999999999999E-2</v>
      </c>
    </row>
    <row r="181" spans="1:6">
      <c r="A181" s="11">
        <f>WORKDAY($A$2,COUNT($A$2:$A180))</f>
        <v>45177</v>
      </c>
      <c r="B181" s="4">
        <f t="shared" si="4"/>
        <v>2023</v>
      </c>
      <c r="C181" s="3">
        <v>5.2299999999999999E-2</v>
      </c>
      <c r="D181" s="3">
        <v>6.0999999999999999E-2</v>
      </c>
      <c r="E181" s="7">
        <v>0.5</v>
      </c>
      <c r="F181" s="5">
        <f t="shared" si="5"/>
        <v>5.6649999999999999E-2</v>
      </c>
    </row>
    <row r="182" spans="1:6">
      <c r="A182" s="11">
        <f>WORKDAY($A$2,COUNT($A$2:$A181))</f>
        <v>45180</v>
      </c>
      <c r="B182" s="4">
        <f t="shared" si="4"/>
        <v>2023</v>
      </c>
      <c r="C182" s="3">
        <v>5.2299999999999999E-2</v>
      </c>
      <c r="D182" s="3">
        <v>6.0999999999999999E-2</v>
      </c>
      <c r="E182" s="7">
        <v>0.5</v>
      </c>
      <c r="F182" s="5">
        <f t="shared" si="5"/>
        <v>5.6649999999999999E-2</v>
      </c>
    </row>
    <row r="183" spans="1:6">
      <c r="A183" s="11">
        <f>WORKDAY($A$2,COUNT($A$2:$A182))</f>
        <v>45181</v>
      </c>
      <c r="B183" s="4">
        <f t="shared" si="4"/>
        <v>2023</v>
      </c>
      <c r="C183" s="3">
        <v>5.2299999999999999E-2</v>
      </c>
      <c r="D183" s="3">
        <v>6.0999999999999999E-2</v>
      </c>
      <c r="E183" s="7">
        <v>0.5</v>
      </c>
      <c r="F183" s="5">
        <f t="shared" si="5"/>
        <v>5.6649999999999999E-2</v>
      </c>
    </row>
    <row r="184" spans="1:6">
      <c r="A184" s="11">
        <f>WORKDAY($A$2,COUNT($A$2:$A183))</f>
        <v>45182</v>
      </c>
      <c r="B184" s="4">
        <f t="shared" si="4"/>
        <v>2023</v>
      </c>
      <c r="C184" s="3">
        <v>5.2299999999999999E-2</v>
      </c>
      <c r="D184" s="3">
        <v>6.0999999999999999E-2</v>
      </c>
      <c r="E184" s="7">
        <v>0.5</v>
      </c>
      <c r="F184" s="5">
        <f t="shared" si="5"/>
        <v>5.6649999999999999E-2</v>
      </c>
    </row>
    <row r="185" spans="1:6">
      <c r="A185" s="11">
        <f>WORKDAY($A$2,COUNT($A$2:$A184))</f>
        <v>45183</v>
      </c>
      <c r="B185" s="4">
        <f t="shared" si="4"/>
        <v>2023</v>
      </c>
      <c r="C185" s="3">
        <v>5.2299999999999999E-2</v>
      </c>
      <c r="D185" s="3">
        <v>6.0999999999999999E-2</v>
      </c>
      <c r="E185" s="7">
        <v>0.5</v>
      </c>
      <c r="F185" s="5">
        <f t="shared" si="5"/>
        <v>5.6649999999999999E-2</v>
      </c>
    </row>
    <row r="186" spans="1:6">
      <c r="A186" s="11">
        <f>WORKDAY($A$2,COUNT($A$2:$A185))</f>
        <v>45184</v>
      </c>
      <c r="B186" s="4">
        <f t="shared" si="4"/>
        <v>2023</v>
      </c>
      <c r="C186" s="3">
        <v>5.2299999999999999E-2</v>
      </c>
      <c r="D186" s="3">
        <v>6.0999999999999999E-2</v>
      </c>
      <c r="E186" s="7">
        <v>0.5</v>
      </c>
      <c r="F186" s="5">
        <f t="shared" si="5"/>
        <v>5.6649999999999999E-2</v>
      </c>
    </row>
    <row r="187" spans="1:6">
      <c r="A187" s="11">
        <f>WORKDAY($A$2,COUNT($A$2:$A186))</f>
        <v>45187</v>
      </c>
      <c r="B187" s="4">
        <f t="shared" si="4"/>
        <v>2023</v>
      </c>
      <c r="C187" s="3">
        <v>5.2299999999999999E-2</v>
      </c>
      <c r="D187" s="3">
        <v>6.0999999999999999E-2</v>
      </c>
      <c r="E187" s="7">
        <v>0.5</v>
      </c>
      <c r="F187" s="5">
        <f t="shared" si="5"/>
        <v>5.6649999999999999E-2</v>
      </c>
    </row>
    <row r="188" spans="1:6">
      <c r="A188" s="11">
        <f>WORKDAY($A$2,COUNT($A$2:$A187))</f>
        <v>45188</v>
      </c>
      <c r="B188" s="4">
        <f t="shared" si="4"/>
        <v>2023</v>
      </c>
      <c r="C188" s="3">
        <v>5.2299999999999999E-2</v>
      </c>
      <c r="D188" s="3">
        <v>6.0999999999999999E-2</v>
      </c>
      <c r="E188" s="7">
        <v>0.5</v>
      </c>
      <c r="F188" s="5">
        <f t="shared" si="5"/>
        <v>5.6649999999999999E-2</v>
      </c>
    </row>
    <row r="189" spans="1:6">
      <c r="A189" s="11">
        <f>WORKDAY($A$2,COUNT($A$2:$A188))</f>
        <v>45189</v>
      </c>
      <c r="B189" s="4">
        <f t="shared" si="4"/>
        <v>2023</v>
      </c>
      <c r="C189" s="3">
        <v>5.2299999999999999E-2</v>
      </c>
      <c r="D189" s="3">
        <v>6.0999999999999999E-2</v>
      </c>
      <c r="E189" s="7">
        <v>0.5</v>
      </c>
      <c r="F189" s="5">
        <f t="shared" si="5"/>
        <v>5.6649999999999999E-2</v>
      </c>
    </row>
    <row r="190" spans="1:6">
      <c r="A190" s="11">
        <f>WORKDAY($A$2,COUNT($A$2:$A189))</f>
        <v>45190</v>
      </c>
      <c r="B190" s="4">
        <f t="shared" ref="B190:B253" si="6" xml:space="preserve"> YEAR( A190 )</f>
        <v>2023</v>
      </c>
      <c r="C190" s="3">
        <v>5.2299999999999999E-2</v>
      </c>
      <c r="D190" s="3">
        <v>6.0999999999999999E-2</v>
      </c>
      <c r="E190" s="7">
        <v>0.5</v>
      </c>
      <c r="F190" s="5">
        <f t="shared" ref="F190:F253" si="7" xml:space="preserve"> E190 * C190 + ( 1 - E190 ) * D190</f>
        <v>5.6649999999999999E-2</v>
      </c>
    </row>
    <row r="191" spans="1:6">
      <c r="A191" s="11">
        <f>WORKDAY($A$2,COUNT($A$2:$A190))</f>
        <v>45191</v>
      </c>
      <c r="B191" s="4">
        <f t="shared" si="6"/>
        <v>2023</v>
      </c>
      <c r="C191" s="3">
        <v>5.2299999999999999E-2</v>
      </c>
      <c r="D191" s="3">
        <v>6.0999999999999999E-2</v>
      </c>
      <c r="E191" s="7">
        <v>0.5</v>
      </c>
      <c r="F191" s="5">
        <f t="shared" si="7"/>
        <v>5.6649999999999999E-2</v>
      </c>
    </row>
    <row r="192" spans="1:6">
      <c r="A192" s="11">
        <f>WORKDAY($A$2,COUNT($A$2:$A191))</f>
        <v>45194</v>
      </c>
      <c r="B192" s="4">
        <f t="shared" si="6"/>
        <v>2023</v>
      </c>
      <c r="C192" s="3">
        <v>5.2299999999999999E-2</v>
      </c>
      <c r="D192" s="3">
        <v>6.0999999999999999E-2</v>
      </c>
      <c r="E192" s="7">
        <v>0.5</v>
      </c>
      <c r="F192" s="5">
        <f t="shared" si="7"/>
        <v>5.6649999999999999E-2</v>
      </c>
    </row>
    <row r="193" spans="1:6">
      <c r="A193" s="11">
        <f>WORKDAY($A$2,COUNT($A$2:$A192))</f>
        <v>45195</v>
      </c>
      <c r="B193" s="4">
        <f t="shared" si="6"/>
        <v>2023</v>
      </c>
      <c r="C193" s="3">
        <v>5.2299999999999999E-2</v>
      </c>
      <c r="D193" s="3">
        <v>6.0999999999999999E-2</v>
      </c>
      <c r="E193" s="7">
        <v>0.5</v>
      </c>
      <c r="F193" s="5">
        <f t="shared" si="7"/>
        <v>5.6649999999999999E-2</v>
      </c>
    </row>
    <row r="194" spans="1:6">
      <c r="A194" s="11">
        <f>WORKDAY($A$2,COUNT($A$2:$A193))</f>
        <v>45196</v>
      </c>
      <c r="B194" s="4">
        <f t="shared" si="6"/>
        <v>2023</v>
      </c>
      <c r="C194" s="3">
        <v>5.2299999999999999E-2</v>
      </c>
      <c r="D194" s="3">
        <v>6.0999999999999999E-2</v>
      </c>
      <c r="E194" s="7">
        <v>0.5</v>
      </c>
      <c r="F194" s="5">
        <f t="shared" si="7"/>
        <v>5.6649999999999999E-2</v>
      </c>
    </row>
    <row r="195" spans="1:6">
      <c r="A195" s="11">
        <f>WORKDAY($A$2,COUNT($A$2:$A194))</f>
        <v>45197</v>
      </c>
      <c r="B195" s="4">
        <f t="shared" si="6"/>
        <v>2023</v>
      </c>
      <c r="C195" s="3">
        <v>5.2299999999999999E-2</v>
      </c>
      <c r="D195" s="3">
        <v>6.0999999999999999E-2</v>
      </c>
      <c r="E195" s="7">
        <v>0.5</v>
      </c>
      <c r="F195" s="5">
        <f t="shared" si="7"/>
        <v>5.6649999999999999E-2</v>
      </c>
    </row>
    <row r="196" spans="1:6">
      <c r="A196" s="11">
        <f>WORKDAY($A$2,COUNT($A$2:$A195))</f>
        <v>45198</v>
      </c>
      <c r="B196" s="4">
        <f t="shared" si="6"/>
        <v>2023</v>
      </c>
      <c r="C196" s="3">
        <v>5.2299999999999999E-2</v>
      </c>
      <c r="D196" s="3">
        <v>6.0999999999999999E-2</v>
      </c>
      <c r="E196" s="7">
        <v>0.5</v>
      </c>
      <c r="F196" s="5">
        <f t="shared" si="7"/>
        <v>5.6649999999999999E-2</v>
      </c>
    </row>
    <row r="197" spans="1:6">
      <c r="A197" s="11">
        <f>WORKDAY($A$2,COUNT($A$2:$A196))</f>
        <v>45201</v>
      </c>
      <c r="B197" s="4">
        <f t="shared" si="6"/>
        <v>2023</v>
      </c>
      <c r="C197" s="3">
        <v>5.2299999999999999E-2</v>
      </c>
      <c r="D197" s="3">
        <v>6.0999999999999999E-2</v>
      </c>
      <c r="E197" s="7">
        <v>0.5</v>
      </c>
      <c r="F197" s="5">
        <f t="shared" si="7"/>
        <v>5.6649999999999999E-2</v>
      </c>
    </row>
    <row r="198" spans="1:6">
      <c r="A198" s="11">
        <f>WORKDAY($A$2,COUNT($A$2:$A197))</f>
        <v>45202</v>
      </c>
      <c r="B198" s="4">
        <f t="shared" si="6"/>
        <v>2023</v>
      </c>
      <c r="C198" s="3">
        <v>5.2299999999999999E-2</v>
      </c>
      <c r="D198" s="3">
        <v>6.0999999999999999E-2</v>
      </c>
      <c r="E198" s="7">
        <v>0.5</v>
      </c>
      <c r="F198" s="5">
        <f t="shared" si="7"/>
        <v>5.6649999999999999E-2</v>
      </c>
    </row>
    <row r="199" spans="1:6">
      <c r="A199" s="11">
        <f>WORKDAY($A$2,COUNT($A$2:$A198))</f>
        <v>45203</v>
      </c>
      <c r="B199" s="4">
        <f t="shared" si="6"/>
        <v>2023</v>
      </c>
      <c r="C199" s="3">
        <v>5.2299999999999999E-2</v>
      </c>
      <c r="D199" s="3">
        <v>6.0999999999999999E-2</v>
      </c>
      <c r="E199" s="7">
        <v>0.5</v>
      </c>
      <c r="F199" s="5">
        <f t="shared" si="7"/>
        <v>5.6649999999999999E-2</v>
      </c>
    </row>
    <row r="200" spans="1:6">
      <c r="A200" s="11">
        <f>WORKDAY($A$2,COUNT($A$2:$A199))</f>
        <v>45204</v>
      </c>
      <c r="B200" s="4">
        <f t="shared" si="6"/>
        <v>2023</v>
      </c>
      <c r="C200" s="3">
        <v>5.2299999999999999E-2</v>
      </c>
      <c r="D200" s="3">
        <v>6.0999999999999999E-2</v>
      </c>
      <c r="E200" s="7">
        <v>0.5</v>
      </c>
      <c r="F200" s="5">
        <f t="shared" si="7"/>
        <v>5.6649999999999999E-2</v>
      </c>
    </row>
    <row r="201" spans="1:6">
      <c r="A201" s="11">
        <f>WORKDAY($A$2,COUNT($A$2:$A200))</f>
        <v>45205</v>
      </c>
      <c r="B201" s="4">
        <f t="shared" si="6"/>
        <v>2023</v>
      </c>
      <c r="C201" s="3">
        <v>5.2299999999999999E-2</v>
      </c>
      <c r="D201" s="3">
        <v>6.0999999999999999E-2</v>
      </c>
      <c r="E201" s="7">
        <v>0.5</v>
      </c>
      <c r="F201" s="5">
        <f t="shared" si="7"/>
        <v>5.6649999999999999E-2</v>
      </c>
    </row>
    <row r="202" spans="1:6">
      <c r="A202" s="11">
        <f>WORKDAY($A$2,COUNT($A$2:$A201))</f>
        <v>45208</v>
      </c>
      <c r="B202" s="4">
        <f t="shared" si="6"/>
        <v>2023</v>
      </c>
      <c r="C202" s="3">
        <v>5.2299999999999999E-2</v>
      </c>
      <c r="D202" s="3">
        <v>6.0999999999999999E-2</v>
      </c>
      <c r="E202" s="7">
        <v>0.5</v>
      </c>
      <c r="F202" s="5">
        <f t="shared" si="7"/>
        <v>5.6649999999999999E-2</v>
      </c>
    </row>
    <row r="203" spans="1:6">
      <c r="A203" s="11">
        <f>WORKDAY($A$2,COUNT($A$2:$A202))</f>
        <v>45209</v>
      </c>
      <c r="B203" s="4">
        <f t="shared" si="6"/>
        <v>2023</v>
      </c>
      <c r="C203" s="3">
        <v>5.2299999999999999E-2</v>
      </c>
      <c r="D203" s="3">
        <v>6.0999999999999999E-2</v>
      </c>
      <c r="E203" s="7">
        <v>0.5</v>
      </c>
      <c r="F203" s="5">
        <f t="shared" si="7"/>
        <v>5.6649999999999999E-2</v>
      </c>
    </row>
    <row r="204" spans="1:6">
      <c r="A204" s="11">
        <f>WORKDAY($A$2,COUNT($A$2:$A203))</f>
        <v>45210</v>
      </c>
      <c r="B204" s="4">
        <f t="shared" si="6"/>
        <v>2023</v>
      </c>
      <c r="C204" s="3">
        <v>5.2299999999999999E-2</v>
      </c>
      <c r="D204" s="3">
        <v>6.0999999999999999E-2</v>
      </c>
      <c r="E204" s="7">
        <v>0.5</v>
      </c>
      <c r="F204" s="5">
        <f t="shared" si="7"/>
        <v>5.6649999999999999E-2</v>
      </c>
    </row>
    <row r="205" spans="1:6">
      <c r="A205" s="11">
        <f>WORKDAY($A$2,COUNT($A$2:$A204))</f>
        <v>45211</v>
      </c>
      <c r="B205" s="4">
        <f t="shared" si="6"/>
        <v>2023</v>
      </c>
      <c r="C205" s="3">
        <v>5.2299999999999999E-2</v>
      </c>
      <c r="D205" s="3">
        <v>6.0999999999999999E-2</v>
      </c>
      <c r="E205" s="7">
        <v>0.5</v>
      </c>
      <c r="F205" s="5">
        <f t="shared" si="7"/>
        <v>5.6649999999999999E-2</v>
      </c>
    </row>
    <row r="206" spans="1:6">
      <c r="A206" s="11">
        <f>WORKDAY($A$2,COUNT($A$2:$A205))</f>
        <v>45212</v>
      </c>
      <c r="B206" s="4">
        <f t="shared" si="6"/>
        <v>2023</v>
      </c>
      <c r="C206" s="3">
        <v>5.2299999999999999E-2</v>
      </c>
      <c r="D206" s="3">
        <v>6.0999999999999999E-2</v>
      </c>
      <c r="E206" s="7">
        <v>0.5</v>
      </c>
      <c r="F206" s="5">
        <f t="shared" si="7"/>
        <v>5.6649999999999999E-2</v>
      </c>
    </row>
    <row r="207" spans="1:6">
      <c r="A207" s="11">
        <f>WORKDAY($A$2,COUNT($A$2:$A206))</f>
        <v>45215</v>
      </c>
      <c r="B207" s="4">
        <f t="shared" si="6"/>
        <v>2023</v>
      </c>
      <c r="C207" s="3">
        <v>5.2299999999999999E-2</v>
      </c>
      <c r="D207" s="3">
        <v>6.0999999999999999E-2</v>
      </c>
      <c r="E207" s="7">
        <v>0.5</v>
      </c>
      <c r="F207" s="5">
        <f t="shared" si="7"/>
        <v>5.6649999999999999E-2</v>
      </c>
    </row>
    <row r="208" spans="1:6">
      <c r="A208" s="11">
        <f>WORKDAY($A$2,COUNT($A$2:$A207))</f>
        <v>45216</v>
      </c>
      <c r="B208" s="4">
        <f t="shared" si="6"/>
        <v>2023</v>
      </c>
      <c r="C208" s="3">
        <v>5.2299999999999999E-2</v>
      </c>
      <c r="D208" s="3">
        <v>6.0999999999999999E-2</v>
      </c>
      <c r="E208" s="7">
        <v>0.5</v>
      </c>
      <c r="F208" s="5">
        <f t="shared" si="7"/>
        <v>5.6649999999999999E-2</v>
      </c>
    </row>
    <row r="209" spans="1:6">
      <c r="A209" s="11">
        <f>WORKDAY($A$2,COUNT($A$2:$A208))</f>
        <v>45217</v>
      </c>
      <c r="B209" s="4">
        <f t="shared" si="6"/>
        <v>2023</v>
      </c>
      <c r="C209" s="3">
        <v>5.2299999999999999E-2</v>
      </c>
      <c r="D209" s="3">
        <v>6.0999999999999999E-2</v>
      </c>
      <c r="E209" s="7">
        <v>0.5</v>
      </c>
      <c r="F209" s="5">
        <f t="shared" si="7"/>
        <v>5.6649999999999999E-2</v>
      </c>
    </row>
    <row r="210" spans="1:6">
      <c r="A210" s="11">
        <f>WORKDAY($A$2,COUNT($A$2:$A209))</f>
        <v>45218</v>
      </c>
      <c r="B210" s="4">
        <f t="shared" si="6"/>
        <v>2023</v>
      </c>
      <c r="C210" s="3">
        <v>5.2299999999999999E-2</v>
      </c>
      <c r="D210" s="3">
        <v>6.0999999999999999E-2</v>
      </c>
      <c r="E210" s="7">
        <v>0.5</v>
      </c>
      <c r="F210" s="5">
        <f t="shared" si="7"/>
        <v>5.6649999999999999E-2</v>
      </c>
    </row>
    <row r="211" spans="1:6">
      <c r="A211" s="11">
        <f>WORKDAY($A$2,COUNT($A$2:$A210))</f>
        <v>45219</v>
      </c>
      <c r="B211" s="4">
        <f t="shared" si="6"/>
        <v>2023</v>
      </c>
      <c r="C211" s="3">
        <v>5.2299999999999999E-2</v>
      </c>
      <c r="D211" s="3">
        <v>6.0999999999999999E-2</v>
      </c>
      <c r="E211" s="7">
        <v>0.5</v>
      </c>
      <c r="F211" s="5">
        <f t="shared" si="7"/>
        <v>5.6649999999999999E-2</v>
      </c>
    </row>
    <row r="212" spans="1:6">
      <c r="A212" s="11">
        <f>WORKDAY($A$2,COUNT($A$2:$A211))</f>
        <v>45222</v>
      </c>
      <c r="B212" s="4">
        <f t="shared" si="6"/>
        <v>2023</v>
      </c>
      <c r="C212" s="3">
        <v>5.2299999999999999E-2</v>
      </c>
      <c r="D212" s="3">
        <v>6.0999999999999999E-2</v>
      </c>
      <c r="E212" s="7">
        <v>0.5</v>
      </c>
      <c r="F212" s="5">
        <f t="shared" si="7"/>
        <v>5.6649999999999999E-2</v>
      </c>
    </row>
    <row r="213" spans="1:6">
      <c r="A213" s="11">
        <f>WORKDAY($A$2,COUNT($A$2:$A212))</f>
        <v>45223</v>
      </c>
      <c r="B213" s="4">
        <f t="shared" si="6"/>
        <v>2023</v>
      </c>
      <c r="C213" s="3">
        <v>5.2299999999999999E-2</v>
      </c>
      <c r="D213" s="3">
        <v>6.0999999999999999E-2</v>
      </c>
      <c r="E213" s="7">
        <v>0.5</v>
      </c>
      <c r="F213" s="5">
        <f t="shared" si="7"/>
        <v>5.6649999999999999E-2</v>
      </c>
    </row>
    <row r="214" spans="1:6">
      <c r="A214" s="11">
        <f>WORKDAY($A$2,COUNT($A$2:$A213))</f>
        <v>45224</v>
      </c>
      <c r="B214" s="4">
        <f t="shared" si="6"/>
        <v>2023</v>
      </c>
      <c r="C214" s="3">
        <v>5.2299999999999999E-2</v>
      </c>
      <c r="D214" s="3">
        <v>6.0999999999999999E-2</v>
      </c>
      <c r="E214" s="7">
        <v>0.5</v>
      </c>
      <c r="F214" s="5">
        <f t="shared" si="7"/>
        <v>5.6649999999999999E-2</v>
      </c>
    </row>
    <row r="215" spans="1:6">
      <c r="A215" s="11">
        <f>WORKDAY($A$2,COUNT($A$2:$A214))</f>
        <v>45225</v>
      </c>
      <c r="B215" s="4">
        <f t="shared" si="6"/>
        <v>2023</v>
      </c>
      <c r="C215" s="3">
        <v>5.2299999999999999E-2</v>
      </c>
      <c r="D215" s="3">
        <v>6.0999999999999999E-2</v>
      </c>
      <c r="E215" s="7">
        <v>0.5</v>
      </c>
      <c r="F215" s="5">
        <f t="shared" si="7"/>
        <v>5.6649999999999999E-2</v>
      </c>
    </row>
    <row r="216" spans="1:6">
      <c r="A216" s="11">
        <f>WORKDAY($A$2,COUNT($A$2:$A215))</f>
        <v>45226</v>
      </c>
      <c r="B216" s="4">
        <f t="shared" si="6"/>
        <v>2023</v>
      </c>
      <c r="C216" s="3">
        <v>5.2299999999999999E-2</v>
      </c>
      <c r="D216" s="3">
        <v>6.0999999999999999E-2</v>
      </c>
      <c r="E216" s="7">
        <v>0.5</v>
      </c>
      <c r="F216" s="5">
        <f t="shared" si="7"/>
        <v>5.6649999999999999E-2</v>
      </c>
    </row>
    <row r="217" spans="1:6">
      <c r="A217" s="11">
        <f>WORKDAY($A$2,COUNT($A$2:$A216))</f>
        <v>45229</v>
      </c>
      <c r="B217" s="4">
        <f t="shared" si="6"/>
        <v>2023</v>
      </c>
      <c r="C217" s="3">
        <v>5.2299999999999999E-2</v>
      </c>
      <c r="D217" s="3">
        <v>6.0999999999999999E-2</v>
      </c>
      <c r="E217" s="7">
        <v>0.5</v>
      </c>
      <c r="F217" s="5">
        <f t="shared" si="7"/>
        <v>5.6649999999999999E-2</v>
      </c>
    </row>
    <row r="218" spans="1:6">
      <c r="A218" s="11">
        <f>WORKDAY($A$2,COUNT($A$2:$A217))</f>
        <v>45230</v>
      </c>
      <c r="B218" s="4">
        <f t="shared" si="6"/>
        <v>2023</v>
      </c>
      <c r="C218" s="3">
        <v>5.2299999999999999E-2</v>
      </c>
      <c r="D218" s="3">
        <v>6.0999999999999999E-2</v>
      </c>
      <c r="E218" s="7">
        <v>0.5</v>
      </c>
      <c r="F218" s="5">
        <f t="shared" si="7"/>
        <v>5.6649999999999999E-2</v>
      </c>
    </row>
    <row r="219" spans="1:6">
      <c r="A219" s="11">
        <f>WORKDAY($A$2,COUNT($A$2:$A218))</f>
        <v>45231</v>
      </c>
      <c r="B219" s="4">
        <f t="shared" si="6"/>
        <v>2023</v>
      </c>
      <c r="C219" s="3">
        <v>5.2299999999999999E-2</v>
      </c>
      <c r="D219" s="3">
        <v>6.0999999999999999E-2</v>
      </c>
      <c r="E219" s="7">
        <v>0.5</v>
      </c>
      <c r="F219" s="5">
        <f t="shared" si="7"/>
        <v>5.6649999999999999E-2</v>
      </c>
    </row>
    <row r="220" spans="1:6">
      <c r="A220" s="11">
        <f>WORKDAY($A$2,COUNT($A$2:$A219))</f>
        <v>45232</v>
      </c>
      <c r="B220" s="4">
        <f t="shared" si="6"/>
        <v>2023</v>
      </c>
      <c r="C220" s="3">
        <v>5.2299999999999999E-2</v>
      </c>
      <c r="D220" s="3">
        <v>6.0999999999999999E-2</v>
      </c>
      <c r="E220" s="7">
        <v>0.5</v>
      </c>
      <c r="F220" s="5">
        <f t="shared" si="7"/>
        <v>5.6649999999999999E-2</v>
      </c>
    </row>
    <row r="221" spans="1:6">
      <c r="A221" s="11">
        <f>WORKDAY($A$2,COUNT($A$2:$A220))</f>
        <v>45233</v>
      </c>
      <c r="B221" s="4">
        <f t="shared" si="6"/>
        <v>2023</v>
      </c>
      <c r="C221" s="3">
        <v>5.2299999999999999E-2</v>
      </c>
      <c r="D221" s="3">
        <v>6.0999999999999999E-2</v>
      </c>
      <c r="E221" s="7">
        <v>0.5</v>
      </c>
      <c r="F221" s="5">
        <f t="shared" si="7"/>
        <v>5.6649999999999999E-2</v>
      </c>
    </row>
    <row r="222" spans="1:6">
      <c r="A222" s="11">
        <f>WORKDAY($A$2,COUNT($A$2:$A221))</f>
        <v>45236</v>
      </c>
      <c r="B222" s="4">
        <f t="shared" si="6"/>
        <v>2023</v>
      </c>
      <c r="C222" s="3">
        <v>5.2299999999999999E-2</v>
      </c>
      <c r="D222" s="3">
        <v>6.0999999999999999E-2</v>
      </c>
      <c r="E222" s="7">
        <v>0.5</v>
      </c>
      <c r="F222" s="5">
        <f t="shared" si="7"/>
        <v>5.6649999999999999E-2</v>
      </c>
    </row>
    <row r="223" spans="1:6">
      <c r="A223" s="11">
        <f>WORKDAY($A$2,COUNT($A$2:$A222))</f>
        <v>45237</v>
      </c>
      <c r="B223" s="4">
        <f t="shared" si="6"/>
        <v>2023</v>
      </c>
      <c r="C223" s="3">
        <v>5.2299999999999999E-2</v>
      </c>
      <c r="D223" s="3">
        <v>6.0999999999999999E-2</v>
      </c>
      <c r="E223" s="7">
        <v>0.5</v>
      </c>
      <c r="F223" s="5">
        <f t="shared" si="7"/>
        <v>5.6649999999999999E-2</v>
      </c>
    </row>
    <row r="224" spans="1:6">
      <c r="A224" s="11">
        <f>WORKDAY($A$2,COUNT($A$2:$A223))</f>
        <v>45238</v>
      </c>
      <c r="B224" s="4">
        <f t="shared" si="6"/>
        <v>2023</v>
      </c>
      <c r="C224" s="3">
        <v>5.2299999999999999E-2</v>
      </c>
      <c r="D224" s="3">
        <v>6.0999999999999999E-2</v>
      </c>
      <c r="E224" s="7">
        <v>0.5</v>
      </c>
      <c r="F224" s="5">
        <f t="shared" si="7"/>
        <v>5.6649999999999999E-2</v>
      </c>
    </row>
    <row r="225" spans="1:6">
      <c r="A225" s="11">
        <f>WORKDAY($A$2,COUNT($A$2:$A224))</f>
        <v>45239</v>
      </c>
      <c r="B225" s="4">
        <f t="shared" si="6"/>
        <v>2023</v>
      </c>
      <c r="C225" s="3">
        <v>5.2299999999999999E-2</v>
      </c>
      <c r="D225" s="3">
        <v>6.0999999999999999E-2</v>
      </c>
      <c r="E225" s="7">
        <v>0.5</v>
      </c>
      <c r="F225" s="5">
        <f t="shared" si="7"/>
        <v>5.6649999999999999E-2</v>
      </c>
    </row>
    <row r="226" spans="1:6">
      <c r="A226" s="11">
        <f>WORKDAY($A$2,COUNT($A$2:$A225))</f>
        <v>45240</v>
      </c>
      <c r="B226" s="4">
        <f t="shared" si="6"/>
        <v>2023</v>
      </c>
      <c r="C226" s="3">
        <v>5.2299999999999999E-2</v>
      </c>
      <c r="D226" s="3">
        <v>6.0999999999999999E-2</v>
      </c>
      <c r="E226" s="7">
        <v>0.5</v>
      </c>
      <c r="F226" s="5">
        <f t="shared" si="7"/>
        <v>5.6649999999999999E-2</v>
      </c>
    </row>
    <row r="227" spans="1:6">
      <c r="A227" s="11">
        <f>WORKDAY($A$2,COUNT($A$2:$A226))</f>
        <v>45243</v>
      </c>
      <c r="B227" s="4">
        <f t="shared" si="6"/>
        <v>2023</v>
      </c>
      <c r="C227" s="3">
        <v>5.2299999999999999E-2</v>
      </c>
      <c r="D227" s="3">
        <v>6.0999999999999999E-2</v>
      </c>
      <c r="E227" s="7">
        <v>0.5</v>
      </c>
      <c r="F227" s="5">
        <f t="shared" si="7"/>
        <v>5.6649999999999999E-2</v>
      </c>
    </row>
    <row r="228" spans="1:6">
      <c r="A228" s="11">
        <f>WORKDAY($A$2,COUNT($A$2:$A227))</f>
        <v>45244</v>
      </c>
      <c r="B228" s="4">
        <f t="shared" si="6"/>
        <v>2023</v>
      </c>
      <c r="C228" s="3">
        <v>5.2299999999999999E-2</v>
      </c>
      <c r="D228" s="3">
        <v>6.0999999999999999E-2</v>
      </c>
      <c r="E228" s="7">
        <v>0.5</v>
      </c>
      <c r="F228" s="5">
        <f t="shared" si="7"/>
        <v>5.6649999999999999E-2</v>
      </c>
    </row>
    <row r="229" spans="1:6">
      <c r="A229" s="11">
        <f>WORKDAY($A$2,COUNT($A$2:$A228))</f>
        <v>45245</v>
      </c>
      <c r="B229" s="4">
        <f t="shared" si="6"/>
        <v>2023</v>
      </c>
      <c r="C229" s="3">
        <v>5.2299999999999999E-2</v>
      </c>
      <c r="D229" s="3">
        <v>6.0999999999999999E-2</v>
      </c>
      <c r="E229" s="7">
        <v>0.5</v>
      </c>
      <c r="F229" s="5">
        <f t="shared" si="7"/>
        <v>5.6649999999999999E-2</v>
      </c>
    </row>
    <row r="230" spans="1:6">
      <c r="A230" s="11">
        <f>WORKDAY($A$2,COUNT($A$2:$A229))</f>
        <v>45246</v>
      </c>
      <c r="B230" s="4">
        <f t="shared" si="6"/>
        <v>2023</v>
      </c>
      <c r="C230" s="3">
        <v>5.2299999999999999E-2</v>
      </c>
      <c r="D230" s="3">
        <v>6.0999999999999999E-2</v>
      </c>
      <c r="E230" s="7">
        <v>0.5</v>
      </c>
      <c r="F230" s="5">
        <f t="shared" si="7"/>
        <v>5.6649999999999999E-2</v>
      </c>
    </row>
    <row r="231" spans="1:6">
      <c r="A231" s="11">
        <f>WORKDAY($A$2,COUNT($A$2:$A230))</f>
        <v>45247</v>
      </c>
      <c r="B231" s="4">
        <f t="shared" si="6"/>
        <v>2023</v>
      </c>
      <c r="C231" s="3">
        <v>5.2299999999999999E-2</v>
      </c>
      <c r="D231" s="3">
        <v>6.0999999999999999E-2</v>
      </c>
      <c r="E231" s="7">
        <v>0.5</v>
      </c>
      <c r="F231" s="5">
        <f t="shared" si="7"/>
        <v>5.6649999999999999E-2</v>
      </c>
    </row>
    <row r="232" spans="1:6">
      <c r="A232" s="11">
        <f>WORKDAY($A$2,COUNT($A$2:$A231))</f>
        <v>45250</v>
      </c>
      <c r="B232" s="4">
        <f t="shared" si="6"/>
        <v>2023</v>
      </c>
      <c r="C232" s="3">
        <v>5.2299999999999999E-2</v>
      </c>
      <c r="D232" s="3">
        <v>6.0999999999999999E-2</v>
      </c>
      <c r="E232" s="7">
        <v>0.5</v>
      </c>
      <c r="F232" s="5">
        <f t="shared" si="7"/>
        <v>5.6649999999999999E-2</v>
      </c>
    </row>
    <row r="233" spans="1:6">
      <c r="A233" s="11">
        <f>WORKDAY($A$2,COUNT($A$2:$A232))</f>
        <v>45251</v>
      </c>
      <c r="B233" s="4">
        <f t="shared" si="6"/>
        <v>2023</v>
      </c>
      <c r="C233" s="3">
        <v>5.2299999999999999E-2</v>
      </c>
      <c r="D233" s="3">
        <v>6.0999999999999999E-2</v>
      </c>
      <c r="E233" s="7">
        <v>0.5</v>
      </c>
      <c r="F233" s="5">
        <f t="shared" si="7"/>
        <v>5.6649999999999999E-2</v>
      </c>
    </row>
    <row r="234" spans="1:6">
      <c r="A234" s="11">
        <f>WORKDAY($A$2,COUNT($A$2:$A233))</f>
        <v>45252</v>
      </c>
      <c r="B234" s="4">
        <f t="shared" si="6"/>
        <v>2023</v>
      </c>
      <c r="C234" s="3">
        <v>5.2299999999999999E-2</v>
      </c>
      <c r="D234" s="3">
        <v>6.0999999999999999E-2</v>
      </c>
      <c r="E234" s="7">
        <v>0.5</v>
      </c>
      <c r="F234" s="5">
        <f t="shared" si="7"/>
        <v>5.6649999999999999E-2</v>
      </c>
    </row>
    <row r="235" spans="1:6">
      <c r="A235" s="11">
        <f>WORKDAY($A$2,COUNT($A$2:$A234))</f>
        <v>45253</v>
      </c>
      <c r="B235" s="4">
        <f t="shared" si="6"/>
        <v>2023</v>
      </c>
      <c r="C235" s="3">
        <v>5.2299999999999999E-2</v>
      </c>
      <c r="D235" s="3">
        <v>6.0999999999999999E-2</v>
      </c>
      <c r="E235" s="7">
        <v>0.5</v>
      </c>
      <c r="F235" s="5">
        <f t="shared" si="7"/>
        <v>5.6649999999999999E-2</v>
      </c>
    </row>
    <row r="236" spans="1:6">
      <c r="A236" s="11">
        <f>WORKDAY($A$2,COUNT($A$2:$A235))</f>
        <v>45254</v>
      </c>
      <c r="B236" s="4">
        <f t="shared" si="6"/>
        <v>2023</v>
      </c>
      <c r="C236" s="3">
        <v>5.2299999999999999E-2</v>
      </c>
      <c r="D236" s="3">
        <v>6.0999999999999999E-2</v>
      </c>
      <c r="E236" s="7">
        <v>0.5</v>
      </c>
      <c r="F236" s="5">
        <f t="shared" si="7"/>
        <v>5.6649999999999999E-2</v>
      </c>
    </row>
    <row r="237" spans="1:6">
      <c r="A237" s="11">
        <f>WORKDAY($A$2,COUNT($A$2:$A236))</f>
        <v>45257</v>
      </c>
      <c r="B237" s="4">
        <f t="shared" si="6"/>
        <v>2023</v>
      </c>
      <c r="C237" s="3">
        <v>5.2299999999999999E-2</v>
      </c>
      <c r="D237" s="3">
        <v>6.0999999999999999E-2</v>
      </c>
      <c r="E237" s="7">
        <v>0.5</v>
      </c>
      <c r="F237" s="5">
        <f t="shared" si="7"/>
        <v>5.6649999999999999E-2</v>
      </c>
    </row>
    <row r="238" spans="1:6">
      <c r="A238" s="11">
        <f>WORKDAY($A$2,COUNT($A$2:$A237))</f>
        <v>45258</v>
      </c>
      <c r="B238" s="4">
        <f t="shared" si="6"/>
        <v>2023</v>
      </c>
      <c r="C238" s="3">
        <v>5.2299999999999999E-2</v>
      </c>
      <c r="D238" s="3">
        <v>6.0999999999999999E-2</v>
      </c>
      <c r="E238" s="7">
        <v>0.5</v>
      </c>
      <c r="F238" s="5">
        <f t="shared" si="7"/>
        <v>5.6649999999999999E-2</v>
      </c>
    </row>
    <row r="239" spans="1:6">
      <c r="A239" s="11">
        <f>WORKDAY($A$2,COUNT($A$2:$A238))</f>
        <v>45259</v>
      </c>
      <c r="B239" s="4">
        <f t="shared" si="6"/>
        <v>2023</v>
      </c>
      <c r="C239" s="3">
        <v>5.2299999999999999E-2</v>
      </c>
      <c r="D239" s="3">
        <v>6.0999999999999999E-2</v>
      </c>
      <c r="E239" s="7">
        <v>0.5</v>
      </c>
      <c r="F239" s="5">
        <f t="shared" si="7"/>
        <v>5.6649999999999999E-2</v>
      </c>
    </row>
    <row r="240" spans="1:6">
      <c r="A240" s="11">
        <f>WORKDAY($A$2,COUNT($A$2:$A239))</f>
        <v>45260</v>
      </c>
      <c r="B240" s="4">
        <f t="shared" si="6"/>
        <v>2023</v>
      </c>
      <c r="C240" s="3">
        <v>5.2299999999999999E-2</v>
      </c>
      <c r="D240" s="3">
        <v>6.0999999999999999E-2</v>
      </c>
      <c r="E240" s="7">
        <v>0.5</v>
      </c>
      <c r="F240" s="5">
        <f t="shared" si="7"/>
        <v>5.6649999999999999E-2</v>
      </c>
    </row>
    <row r="241" spans="1:6">
      <c r="A241" s="11">
        <f>WORKDAY($A$2,COUNT($A$2:$A240))</f>
        <v>45261</v>
      </c>
      <c r="B241" s="4">
        <f t="shared" si="6"/>
        <v>2023</v>
      </c>
      <c r="C241" s="3">
        <v>5.2299999999999999E-2</v>
      </c>
      <c r="D241" s="3">
        <v>6.0999999999999999E-2</v>
      </c>
      <c r="E241" s="7">
        <v>0.5</v>
      </c>
      <c r="F241" s="5">
        <f t="shared" si="7"/>
        <v>5.6649999999999999E-2</v>
      </c>
    </row>
    <row r="242" spans="1:6">
      <c r="A242" s="11">
        <f>WORKDAY($A$2,COUNT($A$2:$A241))</f>
        <v>45264</v>
      </c>
      <c r="B242" s="4">
        <f t="shared" si="6"/>
        <v>2023</v>
      </c>
      <c r="C242" s="3">
        <v>5.2299999999999999E-2</v>
      </c>
      <c r="D242" s="3">
        <v>6.0999999999999999E-2</v>
      </c>
      <c r="E242" s="7">
        <v>0.5</v>
      </c>
      <c r="F242" s="5">
        <f t="shared" si="7"/>
        <v>5.6649999999999999E-2</v>
      </c>
    </row>
    <row r="243" spans="1:6">
      <c r="A243" s="11">
        <f>WORKDAY($A$2,COUNT($A$2:$A242))</f>
        <v>45265</v>
      </c>
      <c r="B243" s="4">
        <f t="shared" si="6"/>
        <v>2023</v>
      </c>
      <c r="C243" s="3">
        <v>5.2299999999999999E-2</v>
      </c>
      <c r="D243" s="3">
        <v>6.0999999999999999E-2</v>
      </c>
      <c r="E243" s="7">
        <v>0.5</v>
      </c>
      <c r="F243" s="5">
        <f t="shared" si="7"/>
        <v>5.6649999999999999E-2</v>
      </c>
    </row>
    <row r="244" spans="1:6">
      <c r="A244" s="11">
        <f>WORKDAY($A$2,COUNT($A$2:$A243))</f>
        <v>45266</v>
      </c>
      <c r="B244" s="4">
        <f t="shared" si="6"/>
        <v>2023</v>
      </c>
      <c r="C244" s="3">
        <v>5.2299999999999999E-2</v>
      </c>
      <c r="D244" s="3">
        <v>6.0999999999999999E-2</v>
      </c>
      <c r="E244" s="7">
        <v>0.5</v>
      </c>
      <c r="F244" s="5">
        <f t="shared" si="7"/>
        <v>5.6649999999999999E-2</v>
      </c>
    </row>
    <row r="245" spans="1:6">
      <c r="A245" s="11">
        <f>WORKDAY($A$2,COUNT($A$2:$A244))</f>
        <v>45267</v>
      </c>
      <c r="B245" s="4">
        <f t="shared" si="6"/>
        <v>2023</v>
      </c>
      <c r="C245" s="3">
        <v>5.2299999999999999E-2</v>
      </c>
      <c r="D245" s="3">
        <v>6.0999999999999999E-2</v>
      </c>
      <c r="E245" s="7">
        <v>0.5</v>
      </c>
      <c r="F245" s="5">
        <f t="shared" si="7"/>
        <v>5.6649999999999999E-2</v>
      </c>
    </row>
    <row r="246" spans="1:6">
      <c r="A246" s="11">
        <f>WORKDAY($A$2,COUNT($A$2:$A245))</f>
        <v>45268</v>
      </c>
      <c r="B246" s="4">
        <f t="shared" si="6"/>
        <v>2023</v>
      </c>
      <c r="C246" s="3">
        <v>5.2299999999999999E-2</v>
      </c>
      <c r="D246" s="3">
        <v>6.0999999999999999E-2</v>
      </c>
      <c r="E246" s="7">
        <v>0.5</v>
      </c>
      <c r="F246" s="5">
        <f t="shared" si="7"/>
        <v>5.6649999999999999E-2</v>
      </c>
    </row>
    <row r="247" spans="1:6">
      <c r="A247" s="11">
        <f>WORKDAY($A$2,COUNT($A$2:$A246))</f>
        <v>45271</v>
      </c>
      <c r="B247" s="4">
        <f t="shared" si="6"/>
        <v>2023</v>
      </c>
      <c r="C247" s="3">
        <v>5.2299999999999999E-2</v>
      </c>
      <c r="D247" s="3">
        <v>6.0999999999999999E-2</v>
      </c>
      <c r="E247" s="7">
        <v>0.5</v>
      </c>
      <c r="F247" s="5">
        <f t="shared" si="7"/>
        <v>5.6649999999999999E-2</v>
      </c>
    </row>
    <row r="248" spans="1:6">
      <c r="A248" s="11">
        <f>WORKDAY($A$2,COUNT($A$2:$A247))</f>
        <v>45272</v>
      </c>
      <c r="B248" s="4">
        <f t="shared" si="6"/>
        <v>2023</v>
      </c>
      <c r="C248" s="3">
        <v>5.2299999999999999E-2</v>
      </c>
      <c r="D248" s="3">
        <v>6.0999999999999999E-2</v>
      </c>
      <c r="E248" s="7">
        <v>0.5</v>
      </c>
      <c r="F248" s="5">
        <f t="shared" si="7"/>
        <v>5.6649999999999999E-2</v>
      </c>
    </row>
    <row r="249" spans="1:6">
      <c r="A249" s="11">
        <f>WORKDAY($A$2,COUNT($A$2:$A248))</f>
        <v>45273</v>
      </c>
      <c r="B249" s="4">
        <f t="shared" si="6"/>
        <v>2023</v>
      </c>
      <c r="C249" s="3">
        <v>5.2299999999999999E-2</v>
      </c>
      <c r="D249" s="3">
        <v>6.0999999999999999E-2</v>
      </c>
      <c r="E249" s="7">
        <v>0.5</v>
      </c>
      <c r="F249" s="5">
        <f t="shared" si="7"/>
        <v>5.6649999999999999E-2</v>
      </c>
    </row>
    <row r="250" spans="1:6">
      <c r="A250" s="11">
        <f>WORKDAY($A$2,COUNT($A$2:$A249))</f>
        <v>45274</v>
      </c>
      <c r="B250" s="4">
        <f t="shared" si="6"/>
        <v>2023</v>
      </c>
      <c r="C250" s="3">
        <v>5.2299999999999999E-2</v>
      </c>
      <c r="D250" s="3">
        <v>6.0999999999999999E-2</v>
      </c>
      <c r="E250" s="7">
        <v>0.5</v>
      </c>
      <c r="F250" s="5">
        <f t="shared" si="7"/>
        <v>5.6649999999999999E-2</v>
      </c>
    </row>
    <row r="251" spans="1:6">
      <c r="A251" s="11">
        <f>WORKDAY($A$2,COUNT($A$2:$A250))</f>
        <v>45275</v>
      </c>
      <c r="B251" s="4">
        <f t="shared" si="6"/>
        <v>2023</v>
      </c>
      <c r="C251" s="3">
        <v>5.2299999999999999E-2</v>
      </c>
      <c r="D251" s="3">
        <v>6.0999999999999999E-2</v>
      </c>
      <c r="E251" s="7">
        <v>0.5</v>
      </c>
      <c r="F251" s="5">
        <f t="shared" si="7"/>
        <v>5.6649999999999999E-2</v>
      </c>
    </row>
    <row r="252" spans="1:6">
      <c r="A252" s="11">
        <f>WORKDAY($A$2,COUNT($A$2:$A251))</f>
        <v>45278</v>
      </c>
      <c r="B252" s="4">
        <f t="shared" si="6"/>
        <v>2023</v>
      </c>
      <c r="C252" s="3">
        <v>5.2299999999999999E-2</v>
      </c>
      <c r="D252" s="3">
        <v>6.0999999999999999E-2</v>
      </c>
      <c r="E252" s="7">
        <v>0.5</v>
      </c>
      <c r="F252" s="5">
        <f t="shared" si="7"/>
        <v>5.6649999999999999E-2</v>
      </c>
    </row>
    <row r="253" spans="1:6">
      <c r="A253" s="11">
        <f>WORKDAY($A$2,COUNT($A$2:$A252))</f>
        <v>45279</v>
      </c>
      <c r="B253" s="4">
        <f t="shared" si="6"/>
        <v>2023</v>
      </c>
      <c r="C253" s="3">
        <v>5.2299999999999999E-2</v>
      </c>
      <c r="D253" s="3">
        <v>6.0999999999999999E-2</v>
      </c>
      <c r="E253" s="7">
        <v>0.5</v>
      </c>
      <c r="F253" s="5">
        <f t="shared" si="7"/>
        <v>5.6649999999999999E-2</v>
      </c>
    </row>
    <row r="254" spans="1:6">
      <c r="A254" s="11">
        <f>WORKDAY($A$2,COUNT($A$2:$A253))</f>
        <v>45280</v>
      </c>
      <c r="B254" s="4">
        <f t="shared" ref="B254:B317" si="8" xml:space="preserve"> YEAR( A254 )</f>
        <v>2023</v>
      </c>
      <c r="C254" s="3">
        <v>5.2299999999999999E-2</v>
      </c>
      <c r="D254" s="3">
        <v>6.0999999999999999E-2</v>
      </c>
      <c r="E254" s="7">
        <v>0.5</v>
      </c>
      <c r="F254" s="5">
        <f t="shared" ref="F254:F317" si="9" xml:space="preserve"> E254 * C254 + ( 1 - E254 ) * D254</f>
        <v>5.6649999999999999E-2</v>
      </c>
    </row>
    <row r="255" spans="1:6">
      <c r="A255" s="11">
        <f>WORKDAY($A$2,COUNT($A$2:$A254))</f>
        <v>45281</v>
      </c>
      <c r="B255" s="4">
        <f t="shared" si="8"/>
        <v>2023</v>
      </c>
      <c r="C255" s="3">
        <v>5.2299999999999999E-2</v>
      </c>
      <c r="D255" s="3">
        <v>6.0999999999999999E-2</v>
      </c>
      <c r="E255" s="7">
        <v>0.5</v>
      </c>
      <c r="F255" s="5">
        <f t="shared" si="9"/>
        <v>5.6649999999999999E-2</v>
      </c>
    </row>
    <row r="256" spans="1:6">
      <c r="A256" s="11">
        <f>WORKDAY($A$2,COUNT($A$2:$A255))</f>
        <v>45282</v>
      </c>
      <c r="B256" s="4">
        <f t="shared" si="8"/>
        <v>2023</v>
      </c>
      <c r="C256" s="3">
        <v>5.2299999999999999E-2</v>
      </c>
      <c r="D256" s="3">
        <v>6.0999999999999999E-2</v>
      </c>
      <c r="E256" s="7">
        <v>0.5</v>
      </c>
      <c r="F256" s="5">
        <f t="shared" si="9"/>
        <v>5.6649999999999999E-2</v>
      </c>
    </row>
    <row r="257" spans="1:6">
      <c r="A257" s="11">
        <f>WORKDAY($A$2,COUNT($A$2:$A256))</f>
        <v>45285</v>
      </c>
      <c r="B257" s="4">
        <f t="shared" si="8"/>
        <v>2023</v>
      </c>
      <c r="C257" s="3">
        <v>5.2299999999999999E-2</v>
      </c>
      <c r="D257" s="3">
        <v>6.0999999999999999E-2</v>
      </c>
      <c r="E257" s="7">
        <v>0.5</v>
      </c>
      <c r="F257" s="5">
        <f t="shared" si="9"/>
        <v>5.6649999999999999E-2</v>
      </c>
    </row>
    <row r="258" spans="1:6">
      <c r="A258" s="11">
        <f>WORKDAY($A$2,COUNT($A$2:$A257))</f>
        <v>45286</v>
      </c>
      <c r="B258" s="4">
        <f t="shared" si="8"/>
        <v>2023</v>
      </c>
      <c r="C258" s="3">
        <v>5.2299999999999999E-2</v>
      </c>
      <c r="D258" s="3">
        <v>6.0999999999999999E-2</v>
      </c>
      <c r="E258" s="7">
        <v>0.5</v>
      </c>
      <c r="F258" s="5">
        <f t="shared" si="9"/>
        <v>5.6649999999999999E-2</v>
      </c>
    </row>
    <row r="259" spans="1:6">
      <c r="A259" s="11">
        <f>WORKDAY($A$2,COUNT($A$2:$A258))</f>
        <v>45287</v>
      </c>
      <c r="B259" s="4">
        <f t="shared" si="8"/>
        <v>2023</v>
      </c>
      <c r="C259" s="3">
        <v>5.2299999999999999E-2</v>
      </c>
      <c r="D259" s="3">
        <v>6.0999999999999999E-2</v>
      </c>
      <c r="E259" s="7">
        <v>0.5</v>
      </c>
      <c r="F259" s="5">
        <f t="shared" si="9"/>
        <v>5.6649999999999999E-2</v>
      </c>
    </row>
    <row r="260" spans="1:6">
      <c r="A260" s="11">
        <f>WORKDAY($A$2,COUNT($A$2:$A259))</f>
        <v>45288</v>
      </c>
      <c r="B260" s="4">
        <f t="shared" si="8"/>
        <v>2023</v>
      </c>
      <c r="C260" s="3">
        <v>5.2299999999999999E-2</v>
      </c>
      <c r="D260" s="3">
        <v>6.0999999999999999E-2</v>
      </c>
      <c r="E260" s="7">
        <v>0.5</v>
      </c>
      <c r="F260" s="5">
        <f t="shared" si="9"/>
        <v>5.6649999999999999E-2</v>
      </c>
    </row>
    <row r="261" spans="1:6">
      <c r="A261" s="11">
        <f>WORKDAY($A$2,COUNT($A$2:$A260))</f>
        <v>45289</v>
      </c>
      <c r="B261" s="4">
        <f t="shared" si="8"/>
        <v>2023</v>
      </c>
      <c r="C261" s="3">
        <v>5.2299999999999999E-2</v>
      </c>
      <c r="D261" s="3">
        <v>6.0999999999999999E-2</v>
      </c>
      <c r="E261" s="7">
        <v>0.5</v>
      </c>
      <c r="F261" s="5">
        <f t="shared" si="9"/>
        <v>5.6649999999999999E-2</v>
      </c>
    </row>
    <row r="262" spans="1:6">
      <c r="A262" s="11">
        <f>WORKDAY($A$2,COUNT($A$2:$A261))</f>
        <v>45292</v>
      </c>
      <c r="B262" s="4">
        <f t="shared" si="8"/>
        <v>2024</v>
      </c>
      <c r="C262" s="3">
        <v>5.2299999999999999E-2</v>
      </c>
      <c r="D262" s="3">
        <v>6.0999999999999999E-2</v>
      </c>
      <c r="E262" s="7">
        <v>0.5</v>
      </c>
      <c r="F262" s="5">
        <f t="shared" si="9"/>
        <v>5.6649999999999999E-2</v>
      </c>
    </row>
    <row r="263" spans="1:6">
      <c r="A263" s="11">
        <f>WORKDAY($A$2,COUNT($A$2:$A262))</f>
        <v>45293</v>
      </c>
      <c r="B263" s="4">
        <f t="shared" si="8"/>
        <v>2024</v>
      </c>
      <c r="C263" s="3">
        <v>5.2299999999999999E-2</v>
      </c>
      <c r="D263" s="3">
        <v>6.0999999999999999E-2</v>
      </c>
      <c r="E263" s="7">
        <v>0.5</v>
      </c>
      <c r="F263" s="5">
        <f t="shared" si="9"/>
        <v>5.6649999999999999E-2</v>
      </c>
    </row>
    <row r="264" spans="1:6">
      <c r="A264" s="11">
        <f>WORKDAY($A$2,COUNT($A$2:$A263))</f>
        <v>45294</v>
      </c>
      <c r="B264" s="4">
        <f t="shared" si="8"/>
        <v>2024</v>
      </c>
      <c r="C264" s="3">
        <v>5.2299999999999999E-2</v>
      </c>
      <c r="D264" s="3">
        <v>6.0999999999999999E-2</v>
      </c>
      <c r="E264" s="7">
        <v>0.5</v>
      </c>
      <c r="F264" s="5">
        <f t="shared" si="9"/>
        <v>5.6649999999999999E-2</v>
      </c>
    </row>
    <row r="265" spans="1:6">
      <c r="A265" s="11">
        <f>WORKDAY($A$2,COUNT($A$2:$A264))</f>
        <v>45295</v>
      </c>
      <c r="B265" s="4">
        <f t="shared" si="8"/>
        <v>2024</v>
      </c>
      <c r="C265" s="3">
        <v>5.2299999999999999E-2</v>
      </c>
      <c r="D265" s="3">
        <v>6.0999999999999999E-2</v>
      </c>
      <c r="E265" s="7">
        <v>0.5</v>
      </c>
      <c r="F265" s="5">
        <f t="shared" si="9"/>
        <v>5.6649999999999999E-2</v>
      </c>
    </row>
    <row r="266" spans="1:6">
      <c r="A266" s="11">
        <f>WORKDAY($A$2,COUNT($A$2:$A265))</f>
        <v>45296</v>
      </c>
      <c r="B266" s="4">
        <f t="shared" si="8"/>
        <v>2024</v>
      </c>
      <c r="C266" s="3">
        <v>5.2299999999999999E-2</v>
      </c>
      <c r="D266" s="3">
        <v>6.0999999999999999E-2</v>
      </c>
      <c r="E266" s="7">
        <v>0.5</v>
      </c>
      <c r="F266" s="5">
        <f t="shared" si="9"/>
        <v>5.6649999999999999E-2</v>
      </c>
    </row>
    <row r="267" spans="1:6">
      <c r="A267" s="11">
        <f>WORKDAY($A$2,COUNT($A$2:$A266))</f>
        <v>45299</v>
      </c>
      <c r="B267" s="4">
        <f t="shared" si="8"/>
        <v>2024</v>
      </c>
      <c r="C267" s="3">
        <v>5.2299999999999999E-2</v>
      </c>
      <c r="D267" s="3">
        <v>6.0999999999999999E-2</v>
      </c>
      <c r="E267" s="7">
        <v>0.5</v>
      </c>
      <c r="F267" s="5">
        <f t="shared" si="9"/>
        <v>5.6649999999999999E-2</v>
      </c>
    </row>
    <row r="268" spans="1:6">
      <c r="A268" s="11">
        <f>WORKDAY($A$2,COUNT($A$2:$A267))</f>
        <v>45300</v>
      </c>
      <c r="B268" s="4">
        <f t="shared" si="8"/>
        <v>2024</v>
      </c>
      <c r="C268" s="3">
        <v>5.2299999999999999E-2</v>
      </c>
      <c r="D268" s="3">
        <v>6.0999999999999999E-2</v>
      </c>
      <c r="E268" s="7">
        <v>0.5</v>
      </c>
      <c r="F268" s="5">
        <f t="shared" si="9"/>
        <v>5.6649999999999999E-2</v>
      </c>
    </row>
    <row r="269" spans="1:6">
      <c r="A269" s="11">
        <f>WORKDAY($A$2,COUNT($A$2:$A268))</f>
        <v>45301</v>
      </c>
      <c r="B269" s="4">
        <f t="shared" si="8"/>
        <v>2024</v>
      </c>
      <c r="C269" s="3">
        <v>5.2299999999999999E-2</v>
      </c>
      <c r="D269" s="3">
        <v>6.0999999999999999E-2</v>
      </c>
      <c r="E269" s="7">
        <v>0.5</v>
      </c>
      <c r="F269" s="5">
        <f t="shared" si="9"/>
        <v>5.6649999999999999E-2</v>
      </c>
    </row>
    <row r="270" spans="1:6">
      <c r="A270" s="11">
        <f>WORKDAY($A$2,COUNT($A$2:$A269))</f>
        <v>45302</v>
      </c>
      <c r="B270" s="4">
        <f t="shared" si="8"/>
        <v>2024</v>
      </c>
      <c r="C270" s="3">
        <v>5.2299999999999999E-2</v>
      </c>
      <c r="D270" s="3">
        <v>6.0999999999999999E-2</v>
      </c>
      <c r="E270" s="7">
        <v>0.5</v>
      </c>
      <c r="F270" s="5">
        <f t="shared" si="9"/>
        <v>5.6649999999999999E-2</v>
      </c>
    </row>
    <row r="271" spans="1:6">
      <c r="A271" s="11">
        <f>WORKDAY($A$2,COUNT($A$2:$A270))</f>
        <v>45303</v>
      </c>
      <c r="B271" s="4">
        <f t="shared" si="8"/>
        <v>2024</v>
      </c>
      <c r="C271" s="3">
        <v>5.2299999999999999E-2</v>
      </c>
      <c r="D271" s="3">
        <v>6.0999999999999999E-2</v>
      </c>
      <c r="E271" s="7">
        <v>0.5</v>
      </c>
      <c r="F271" s="5">
        <f t="shared" si="9"/>
        <v>5.6649999999999999E-2</v>
      </c>
    </row>
    <row r="272" spans="1:6">
      <c r="A272" s="11">
        <f>WORKDAY($A$2,COUNT($A$2:$A271))</f>
        <v>45306</v>
      </c>
      <c r="B272" s="4">
        <f t="shared" si="8"/>
        <v>2024</v>
      </c>
      <c r="C272" s="3">
        <v>5.2299999999999999E-2</v>
      </c>
      <c r="D272" s="3">
        <v>6.0999999999999999E-2</v>
      </c>
      <c r="E272" s="7">
        <v>0.5</v>
      </c>
      <c r="F272" s="5">
        <f t="shared" si="9"/>
        <v>5.6649999999999999E-2</v>
      </c>
    </row>
    <row r="273" spans="1:6">
      <c r="A273" s="11">
        <f>WORKDAY($A$2,COUNT($A$2:$A272))</f>
        <v>45307</v>
      </c>
      <c r="B273" s="4">
        <f t="shared" si="8"/>
        <v>2024</v>
      </c>
      <c r="C273" s="3">
        <v>5.2299999999999999E-2</v>
      </c>
      <c r="D273" s="3">
        <v>6.0999999999999999E-2</v>
      </c>
      <c r="E273" s="7">
        <v>0.5</v>
      </c>
      <c r="F273" s="5">
        <f t="shared" si="9"/>
        <v>5.6649999999999999E-2</v>
      </c>
    </row>
    <row r="274" spans="1:6">
      <c r="A274" s="11">
        <f>WORKDAY($A$2,COUNT($A$2:$A273))</f>
        <v>45308</v>
      </c>
      <c r="B274" s="4">
        <f t="shared" si="8"/>
        <v>2024</v>
      </c>
      <c r="C274" s="3">
        <v>5.2299999999999999E-2</v>
      </c>
      <c r="D274" s="3">
        <v>6.0999999999999999E-2</v>
      </c>
      <c r="E274" s="7">
        <v>0.5</v>
      </c>
      <c r="F274" s="5">
        <f t="shared" si="9"/>
        <v>5.6649999999999999E-2</v>
      </c>
    </row>
    <row r="275" spans="1:6">
      <c r="A275" s="11">
        <f>WORKDAY($A$2,COUNT($A$2:$A274))</f>
        <v>45309</v>
      </c>
      <c r="B275" s="4">
        <f t="shared" si="8"/>
        <v>2024</v>
      </c>
      <c r="C275" s="3">
        <v>5.2299999999999999E-2</v>
      </c>
      <c r="D275" s="3">
        <v>6.0999999999999999E-2</v>
      </c>
      <c r="E275" s="7">
        <v>0.5</v>
      </c>
      <c r="F275" s="5">
        <f t="shared" si="9"/>
        <v>5.6649999999999999E-2</v>
      </c>
    </row>
    <row r="276" spans="1:6">
      <c r="A276" s="11">
        <f>WORKDAY($A$2,COUNT($A$2:$A275))</f>
        <v>45310</v>
      </c>
      <c r="B276" s="4">
        <f t="shared" si="8"/>
        <v>2024</v>
      </c>
      <c r="C276" s="3">
        <v>5.2299999999999999E-2</v>
      </c>
      <c r="D276" s="3">
        <v>6.0999999999999999E-2</v>
      </c>
      <c r="E276" s="7">
        <v>0.5</v>
      </c>
      <c r="F276" s="5">
        <f t="shared" si="9"/>
        <v>5.6649999999999999E-2</v>
      </c>
    </row>
    <row r="277" spans="1:6">
      <c r="A277" s="11">
        <f>WORKDAY($A$2,COUNT($A$2:$A276))</f>
        <v>45313</v>
      </c>
      <c r="B277" s="4">
        <f t="shared" si="8"/>
        <v>2024</v>
      </c>
      <c r="C277" s="3">
        <v>5.2299999999999999E-2</v>
      </c>
      <c r="D277" s="3">
        <v>6.0999999999999999E-2</v>
      </c>
      <c r="E277" s="7">
        <v>0.5</v>
      </c>
      <c r="F277" s="5">
        <f t="shared" si="9"/>
        <v>5.6649999999999999E-2</v>
      </c>
    </row>
    <row r="278" spans="1:6">
      <c r="A278" s="11">
        <f>WORKDAY($A$2,COUNT($A$2:$A277))</f>
        <v>45314</v>
      </c>
      <c r="B278" s="4">
        <f t="shared" si="8"/>
        <v>2024</v>
      </c>
      <c r="C278" s="3">
        <v>5.2299999999999999E-2</v>
      </c>
      <c r="D278" s="3">
        <v>6.0999999999999999E-2</v>
      </c>
      <c r="E278" s="7">
        <v>0.5</v>
      </c>
      <c r="F278" s="5">
        <f t="shared" si="9"/>
        <v>5.6649999999999999E-2</v>
      </c>
    </row>
    <row r="279" spans="1:6">
      <c r="A279" s="11">
        <f>WORKDAY($A$2,COUNT($A$2:$A278))</f>
        <v>45315</v>
      </c>
      <c r="B279" s="4">
        <f t="shared" si="8"/>
        <v>2024</v>
      </c>
      <c r="C279" s="3">
        <v>5.2299999999999999E-2</v>
      </c>
      <c r="D279" s="3">
        <v>6.0999999999999999E-2</v>
      </c>
      <c r="E279" s="7">
        <v>0.5</v>
      </c>
      <c r="F279" s="5">
        <f t="shared" si="9"/>
        <v>5.6649999999999999E-2</v>
      </c>
    </row>
    <row r="280" spans="1:6">
      <c r="A280" s="11">
        <f>WORKDAY($A$2,COUNT($A$2:$A279))</f>
        <v>45316</v>
      </c>
      <c r="B280" s="4">
        <f t="shared" si="8"/>
        <v>2024</v>
      </c>
      <c r="C280" s="3">
        <v>5.2299999999999999E-2</v>
      </c>
      <c r="D280" s="3">
        <v>6.0999999999999999E-2</v>
      </c>
      <c r="E280" s="7">
        <v>0.5</v>
      </c>
      <c r="F280" s="5">
        <f t="shared" si="9"/>
        <v>5.6649999999999999E-2</v>
      </c>
    </row>
    <row r="281" spans="1:6">
      <c r="A281" s="11">
        <f>WORKDAY($A$2,COUNT($A$2:$A280))</f>
        <v>45317</v>
      </c>
      <c r="B281" s="4">
        <f t="shared" si="8"/>
        <v>2024</v>
      </c>
      <c r="C281" s="3">
        <v>5.2299999999999999E-2</v>
      </c>
      <c r="D281" s="3">
        <v>6.0999999999999999E-2</v>
      </c>
      <c r="E281" s="7">
        <v>0.5</v>
      </c>
      <c r="F281" s="5">
        <f t="shared" si="9"/>
        <v>5.6649999999999999E-2</v>
      </c>
    </row>
    <row r="282" spans="1:6">
      <c r="A282" s="11">
        <f>WORKDAY($A$2,COUNT($A$2:$A281))</f>
        <v>45320</v>
      </c>
      <c r="B282" s="4">
        <f t="shared" si="8"/>
        <v>2024</v>
      </c>
      <c r="C282" s="3">
        <v>5.2299999999999999E-2</v>
      </c>
      <c r="D282" s="3">
        <v>6.0999999999999999E-2</v>
      </c>
      <c r="E282" s="7">
        <v>0.5</v>
      </c>
      <c r="F282" s="5">
        <f t="shared" si="9"/>
        <v>5.6649999999999999E-2</v>
      </c>
    </row>
    <row r="283" spans="1:6">
      <c r="A283" s="11">
        <f>WORKDAY($A$2,COUNT($A$2:$A282))</f>
        <v>45321</v>
      </c>
      <c r="B283" s="4">
        <f t="shared" si="8"/>
        <v>2024</v>
      </c>
      <c r="C283" s="3">
        <v>5.2299999999999999E-2</v>
      </c>
      <c r="D283" s="3">
        <v>6.0999999999999999E-2</v>
      </c>
      <c r="E283" s="7">
        <v>0.5</v>
      </c>
      <c r="F283" s="5">
        <f t="shared" si="9"/>
        <v>5.6649999999999999E-2</v>
      </c>
    </row>
    <row r="284" spans="1:6">
      <c r="A284" s="11">
        <f>WORKDAY($A$2,COUNT($A$2:$A283))</f>
        <v>45322</v>
      </c>
      <c r="B284" s="4">
        <f t="shared" si="8"/>
        <v>2024</v>
      </c>
      <c r="C284" s="3">
        <v>5.2299999999999999E-2</v>
      </c>
      <c r="D284" s="3">
        <v>6.0999999999999999E-2</v>
      </c>
      <c r="E284" s="7">
        <v>0.5</v>
      </c>
      <c r="F284" s="5">
        <f t="shared" si="9"/>
        <v>5.6649999999999999E-2</v>
      </c>
    </row>
    <row r="285" spans="1:6">
      <c r="A285" s="11">
        <f>WORKDAY($A$2,COUNT($A$2:$A284))</f>
        <v>45323</v>
      </c>
      <c r="B285" s="4">
        <f t="shared" si="8"/>
        <v>2024</v>
      </c>
      <c r="C285" s="3">
        <v>5.2299999999999999E-2</v>
      </c>
      <c r="D285" s="3">
        <v>6.0999999999999999E-2</v>
      </c>
      <c r="E285" s="7">
        <v>0.5</v>
      </c>
      <c r="F285" s="5">
        <f t="shared" si="9"/>
        <v>5.6649999999999999E-2</v>
      </c>
    </row>
    <row r="286" spans="1:6">
      <c r="A286" s="11">
        <f>WORKDAY($A$2,COUNT($A$2:$A285))</f>
        <v>45324</v>
      </c>
      <c r="B286" s="4">
        <f t="shared" si="8"/>
        <v>2024</v>
      </c>
      <c r="C286" s="3">
        <v>5.2299999999999999E-2</v>
      </c>
      <c r="D286" s="3">
        <v>6.0999999999999999E-2</v>
      </c>
      <c r="E286" s="7">
        <v>0.5</v>
      </c>
      <c r="F286" s="5">
        <f t="shared" si="9"/>
        <v>5.6649999999999999E-2</v>
      </c>
    </row>
    <row r="287" spans="1:6">
      <c r="A287" s="11">
        <f>WORKDAY($A$2,COUNT($A$2:$A286))</f>
        <v>45327</v>
      </c>
      <c r="B287" s="4">
        <f t="shared" si="8"/>
        <v>2024</v>
      </c>
      <c r="C287" s="3">
        <v>5.2299999999999999E-2</v>
      </c>
      <c r="D287" s="3">
        <v>6.0999999999999999E-2</v>
      </c>
      <c r="E287" s="7">
        <v>0.5</v>
      </c>
      <c r="F287" s="5">
        <f t="shared" si="9"/>
        <v>5.6649999999999999E-2</v>
      </c>
    </row>
    <row r="288" spans="1:6">
      <c r="A288" s="11">
        <f>WORKDAY($A$2,COUNT($A$2:$A287))</f>
        <v>45328</v>
      </c>
      <c r="B288" s="4">
        <f t="shared" si="8"/>
        <v>2024</v>
      </c>
      <c r="C288" s="3">
        <v>5.2299999999999999E-2</v>
      </c>
      <c r="D288" s="3">
        <v>6.0999999999999999E-2</v>
      </c>
      <c r="E288" s="7">
        <v>0.5</v>
      </c>
      <c r="F288" s="5">
        <f t="shared" si="9"/>
        <v>5.6649999999999999E-2</v>
      </c>
    </row>
    <row r="289" spans="1:6">
      <c r="A289" s="11">
        <f>WORKDAY($A$2,COUNT($A$2:$A288))</f>
        <v>45329</v>
      </c>
      <c r="B289" s="4">
        <f t="shared" si="8"/>
        <v>2024</v>
      </c>
      <c r="C289" s="3">
        <v>5.2299999999999999E-2</v>
      </c>
      <c r="D289" s="3">
        <v>6.0999999999999999E-2</v>
      </c>
      <c r="E289" s="7">
        <v>0.5</v>
      </c>
      <c r="F289" s="5">
        <f t="shared" si="9"/>
        <v>5.6649999999999999E-2</v>
      </c>
    </row>
    <row r="290" spans="1:6">
      <c r="A290" s="11">
        <f>WORKDAY($A$2,COUNT($A$2:$A289))</f>
        <v>45330</v>
      </c>
      <c r="B290" s="4">
        <f t="shared" si="8"/>
        <v>2024</v>
      </c>
      <c r="C290" s="3">
        <v>5.2299999999999999E-2</v>
      </c>
      <c r="D290" s="3">
        <v>6.0999999999999999E-2</v>
      </c>
      <c r="E290" s="7">
        <v>0.5</v>
      </c>
      <c r="F290" s="5">
        <f t="shared" si="9"/>
        <v>5.6649999999999999E-2</v>
      </c>
    </row>
    <row r="291" spans="1:6">
      <c r="A291" s="11">
        <f>WORKDAY($A$2,COUNT($A$2:$A290))</f>
        <v>45331</v>
      </c>
      <c r="B291" s="4">
        <f t="shared" si="8"/>
        <v>2024</v>
      </c>
      <c r="C291" s="3">
        <v>5.2299999999999999E-2</v>
      </c>
      <c r="D291" s="3">
        <v>6.0999999999999999E-2</v>
      </c>
      <c r="E291" s="7">
        <v>0.5</v>
      </c>
      <c r="F291" s="5">
        <f t="shared" si="9"/>
        <v>5.6649999999999999E-2</v>
      </c>
    </row>
    <row r="292" spans="1:6">
      <c r="A292" s="11">
        <f>WORKDAY($A$2,COUNT($A$2:$A291))</f>
        <v>45334</v>
      </c>
      <c r="B292" s="4">
        <f t="shared" si="8"/>
        <v>2024</v>
      </c>
      <c r="C292" s="3">
        <v>5.2299999999999999E-2</v>
      </c>
      <c r="D292" s="3">
        <v>6.0999999999999999E-2</v>
      </c>
      <c r="E292" s="7">
        <v>0.5</v>
      </c>
      <c r="F292" s="5">
        <f t="shared" si="9"/>
        <v>5.6649999999999999E-2</v>
      </c>
    </row>
    <row r="293" spans="1:6">
      <c r="A293" s="11">
        <f>WORKDAY($A$2,COUNT($A$2:$A292))</f>
        <v>45335</v>
      </c>
      <c r="B293" s="4">
        <f t="shared" si="8"/>
        <v>2024</v>
      </c>
      <c r="C293" s="3">
        <v>5.2299999999999999E-2</v>
      </c>
      <c r="D293" s="3">
        <v>6.0999999999999999E-2</v>
      </c>
      <c r="E293" s="7">
        <v>0.5</v>
      </c>
      <c r="F293" s="5">
        <f t="shared" si="9"/>
        <v>5.6649999999999999E-2</v>
      </c>
    </row>
    <row r="294" spans="1:6">
      <c r="A294" s="11">
        <f>WORKDAY($A$2,COUNT($A$2:$A293))</f>
        <v>45336</v>
      </c>
      <c r="B294" s="4">
        <f t="shared" si="8"/>
        <v>2024</v>
      </c>
      <c r="C294" s="3">
        <v>5.2299999999999999E-2</v>
      </c>
      <c r="D294" s="3">
        <v>6.0999999999999999E-2</v>
      </c>
      <c r="E294" s="7">
        <v>0.5</v>
      </c>
      <c r="F294" s="5">
        <f t="shared" si="9"/>
        <v>5.6649999999999999E-2</v>
      </c>
    </row>
    <row r="295" spans="1:6">
      <c r="A295" s="11">
        <f>WORKDAY($A$2,COUNT($A$2:$A294))</f>
        <v>45337</v>
      </c>
      <c r="B295" s="4">
        <f t="shared" si="8"/>
        <v>2024</v>
      </c>
      <c r="C295" s="3">
        <v>5.2299999999999999E-2</v>
      </c>
      <c r="D295" s="3">
        <v>6.0999999999999999E-2</v>
      </c>
      <c r="E295" s="7">
        <v>0.5</v>
      </c>
      <c r="F295" s="5">
        <f t="shared" si="9"/>
        <v>5.6649999999999999E-2</v>
      </c>
    </row>
    <row r="296" spans="1:6">
      <c r="A296" s="11">
        <f>WORKDAY($A$2,COUNT($A$2:$A295))</f>
        <v>45338</v>
      </c>
      <c r="B296" s="4">
        <f t="shared" si="8"/>
        <v>2024</v>
      </c>
      <c r="C296" s="3">
        <v>5.2299999999999999E-2</v>
      </c>
      <c r="D296" s="3">
        <v>6.0999999999999999E-2</v>
      </c>
      <c r="E296" s="7">
        <v>0.5</v>
      </c>
      <c r="F296" s="5">
        <f t="shared" si="9"/>
        <v>5.6649999999999999E-2</v>
      </c>
    </row>
    <row r="297" spans="1:6">
      <c r="A297" s="11">
        <f>WORKDAY($A$2,COUNT($A$2:$A296))</f>
        <v>45341</v>
      </c>
      <c r="B297" s="4">
        <f t="shared" si="8"/>
        <v>2024</v>
      </c>
      <c r="C297" s="3">
        <v>5.2299999999999999E-2</v>
      </c>
      <c r="D297" s="3">
        <v>6.0999999999999999E-2</v>
      </c>
      <c r="E297" s="7">
        <v>0.5</v>
      </c>
      <c r="F297" s="5">
        <f t="shared" si="9"/>
        <v>5.6649999999999999E-2</v>
      </c>
    </row>
    <row r="298" spans="1:6">
      <c r="A298" s="11">
        <f>WORKDAY($A$2,COUNT($A$2:$A297))</f>
        <v>45342</v>
      </c>
      <c r="B298" s="4">
        <f t="shared" si="8"/>
        <v>2024</v>
      </c>
      <c r="C298" s="3">
        <v>5.2299999999999999E-2</v>
      </c>
      <c r="D298" s="3">
        <v>6.0999999999999999E-2</v>
      </c>
      <c r="E298" s="7">
        <v>0.5</v>
      </c>
      <c r="F298" s="5">
        <f t="shared" si="9"/>
        <v>5.6649999999999999E-2</v>
      </c>
    </row>
    <row r="299" spans="1:6">
      <c r="A299" s="11">
        <f>WORKDAY($A$2,COUNT($A$2:$A298))</f>
        <v>45343</v>
      </c>
      <c r="B299" s="4">
        <f t="shared" si="8"/>
        <v>2024</v>
      </c>
      <c r="C299" s="3">
        <v>5.2299999999999999E-2</v>
      </c>
      <c r="D299" s="3">
        <v>6.0999999999999999E-2</v>
      </c>
      <c r="E299" s="7">
        <v>0.5</v>
      </c>
      <c r="F299" s="5">
        <f t="shared" si="9"/>
        <v>5.6649999999999999E-2</v>
      </c>
    </row>
    <row r="300" spans="1:6">
      <c r="A300" s="11">
        <f>WORKDAY($A$2,COUNT($A$2:$A299))</f>
        <v>45344</v>
      </c>
      <c r="B300" s="4">
        <f t="shared" si="8"/>
        <v>2024</v>
      </c>
      <c r="C300" s="3">
        <v>5.2299999999999999E-2</v>
      </c>
      <c r="D300" s="3">
        <v>6.0999999999999999E-2</v>
      </c>
      <c r="E300" s="7">
        <v>0.5</v>
      </c>
      <c r="F300" s="5">
        <f t="shared" si="9"/>
        <v>5.6649999999999999E-2</v>
      </c>
    </row>
    <row r="301" spans="1:6">
      <c r="A301" s="11">
        <f>WORKDAY($A$2,COUNT($A$2:$A300))</f>
        <v>45345</v>
      </c>
      <c r="B301" s="4">
        <f t="shared" si="8"/>
        <v>2024</v>
      </c>
      <c r="C301" s="3">
        <v>5.2299999999999999E-2</v>
      </c>
      <c r="D301" s="3">
        <v>6.0999999999999999E-2</v>
      </c>
      <c r="E301" s="7">
        <v>0.5</v>
      </c>
      <c r="F301" s="5">
        <f t="shared" si="9"/>
        <v>5.6649999999999999E-2</v>
      </c>
    </row>
    <row r="302" spans="1:6">
      <c r="A302" s="11">
        <f>WORKDAY($A$2,COUNT($A$2:$A301))</f>
        <v>45348</v>
      </c>
      <c r="B302" s="4">
        <f t="shared" si="8"/>
        <v>2024</v>
      </c>
      <c r="C302" s="3">
        <v>5.2299999999999999E-2</v>
      </c>
      <c r="D302" s="3">
        <v>6.0999999999999999E-2</v>
      </c>
      <c r="E302" s="7">
        <v>0.5</v>
      </c>
      <c r="F302" s="5">
        <f t="shared" si="9"/>
        <v>5.6649999999999999E-2</v>
      </c>
    </row>
    <row r="303" spans="1:6">
      <c r="A303" s="11">
        <f>WORKDAY($A$2,COUNT($A$2:$A302))</f>
        <v>45349</v>
      </c>
      <c r="B303" s="4">
        <f t="shared" si="8"/>
        <v>2024</v>
      </c>
      <c r="C303" s="3">
        <v>5.2299999999999999E-2</v>
      </c>
      <c r="D303" s="3">
        <v>6.0999999999999999E-2</v>
      </c>
      <c r="E303" s="7">
        <v>0.5</v>
      </c>
      <c r="F303" s="5">
        <f t="shared" si="9"/>
        <v>5.6649999999999999E-2</v>
      </c>
    </row>
    <row r="304" spans="1:6">
      <c r="A304" s="11">
        <f>WORKDAY($A$2,COUNT($A$2:$A303))</f>
        <v>45350</v>
      </c>
      <c r="B304" s="4">
        <f t="shared" si="8"/>
        <v>2024</v>
      </c>
      <c r="C304" s="3">
        <v>5.2299999999999999E-2</v>
      </c>
      <c r="D304" s="3">
        <v>6.0999999999999999E-2</v>
      </c>
      <c r="E304" s="7">
        <v>0.5</v>
      </c>
      <c r="F304" s="5">
        <f t="shared" si="9"/>
        <v>5.6649999999999999E-2</v>
      </c>
    </row>
    <row r="305" spans="1:6">
      <c r="A305" s="11">
        <f>WORKDAY($A$2,COUNT($A$2:$A304))</f>
        <v>45351</v>
      </c>
      <c r="B305" s="4">
        <f t="shared" si="8"/>
        <v>2024</v>
      </c>
      <c r="C305" s="3">
        <v>5.2299999999999999E-2</v>
      </c>
      <c r="D305" s="3">
        <v>6.0999999999999999E-2</v>
      </c>
      <c r="E305" s="7">
        <v>0.5</v>
      </c>
      <c r="F305" s="5">
        <f t="shared" si="9"/>
        <v>5.6649999999999999E-2</v>
      </c>
    </row>
    <row r="306" spans="1:6">
      <c r="A306" s="11">
        <f>WORKDAY($A$2,COUNT($A$2:$A305))</f>
        <v>45352</v>
      </c>
      <c r="B306" s="4">
        <f t="shared" si="8"/>
        <v>2024</v>
      </c>
      <c r="C306" s="3">
        <v>5.2299999999999999E-2</v>
      </c>
      <c r="D306" s="3">
        <v>6.0999999999999999E-2</v>
      </c>
      <c r="E306" s="7">
        <v>0.5</v>
      </c>
      <c r="F306" s="5">
        <f t="shared" si="9"/>
        <v>5.6649999999999999E-2</v>
      </c>
    </row>
    <row r="307" spans="1:6">
      <c r="A307" s="11">
        <f>WORKDAY($A$2,COUNT($A$2:$A306))</f>
        <v>45355</v>
      </c>
      <c r="B307" s="4">
        <f t="shared" si="8"/>
        <v>2024</v>
      </c>
      <c r="C307" s="3">
        <v>5.2299999999999999E-2</v>
      </c>
      <c r="D307" s="3">
        <v>6.0999999999999999E-2</v>
      </c>
      <c r="E307" s="7">
        <v>0.5</v>
      </c>
      <c r="F307" s="5">
        <f t="shared" si="9"/>
        <v>5.6649999999999999E-2</v>
      </c>
    </row>
    <row r="308" spans="1:6">
      <c r="A308" s="11">
        <f>WORKDAY($A$2,COUNT($A$2:$A307))</f>
        <v>45356</v>
      </c>
      <c r="B308" s="4">
        <f t="shared" si="8"/>
        <v>2024</v>
      </c>
      <c r="C308" s="3">
        <v>5.2299999999999999E-2</v>
      </c>
      <c r="D308" s="3">
        <v>6.0999999999999999E-2</v>
      </c>
      <c r="E308" s="7">
        <v>0.5</v>
      </c>
      <c r="F308" s="5">
        <f t="shared" si="9"/>
        <v>5.6649999999999999E-2</v>
      </c>
    </row>
    <row r="309" spans="1:6">
      <c r="A309" s="11">
        <f>WORKDAY($A$2,COUNT($A$2:$A308))</f>
        <v>45357</v>
      </c>
      <c r="B309" s="4">
        <f t="shared" si="8"/>
        <v>2024</v>
      </c>
      <c r="C309" s="3">
        <v>5.2299999999999999E-2</v>
      </c>
      <c r="D309" s="3">
        <v>6.0999999999999999E-2</v>
      </c>
      <c r="E309" s="7">
        <v>0.5</v>
      </c>
      <c r="F309" s="5">
        <f t="shared" si="9"/>
        <v>5.6649999999999999E-2</v>
      </c>
    </row>
    <row r="310" spans="1:6">
      <c r="A310" s="11">
        <f>WORKDAY($A$2,COUNT($A$2:$A309))</f>
        <v>45358</v>
      </c>
      <c r="B310" s="4">
        <f t="shared" si="8"/>
        <v>2024</v>
      </c>
      <c r="C310" s="3">
        <v>5.2299999999999999E-2</v>
      </c>
      <c r="D310" s="3">
        <v>6.0999999999999999E-2</v>
      </c>
      <c r="E310" s="7">
        <v>0.5</v>
      </c>
      <c r="F310" s="5">
        <f t="shared" si="9"/>
        <v>5.6649999999999999E-2</v>
      </c>
    </row>
    <row r="311" spans="1:6">
      <c r="A311" s="11">
        <f>WORKDAY($A$2,COUNT($A$2:$A310))</f>
        <v>45359</v>
      </c>
      <c r="B311" s="4">
        <f t="shared" si="8"/>
        <v>2024</v>
      </c>
      <c r="C311" s="3">
        <v>5.2299999999999999E-2</v>
      </c>
      <c r="D311" s="3">
        <v>6.0999999999999999E-2</v>
      </c>
      <c r="E311" s="7">
        <v>0.5</v>
      </c>
      <c r="F311" s="5">
        <f t="shared" si="9"/>
        <v>5.6649999999999999E-2</v>
      </c>
    </row>
    <row r="312" spans="1:6">
      <c r="A312" s="11">
        <f>WORKDAY($A$2,COUNT($A$2:$A311))</f>
        <v>45362</v>
      </c>
      <c r="B312" s="4">
        <f t="shared" si="8"/>
        <v>2024</v>
      </c>
      <c r="C312" s="3">
        <v>5.2299999999999999E-2</v>
      </c>
      <c r="D312" s="3">
        <v>6.0999999999999999E-2</v>
      </c>
      <c r="E312" s="7">
        <v>0.5</v>
      </c>
      <c r="F312" s="5">
        <f t="shared" si="9"/>
        <v>5.6649999999999999E-2</v>
      </c>
    </row>
    <row r="313" spans="1:6">
      <c r="A313" s="11">
        <f>WORKDAY($A$2,COUNT($A$2:$A312))</f>
        <v>45363</v>
      </c>
      <c r="B313" s="4">
        <f t="shared" si="8"/>
        <v>2024</v>
      </c>
      <c r="C313" s="3">
        <v>5.2299999999999999E-2</v>
      </c>
      <c r="D313" s="3">
        <v>6.0999999999999999E-2</v>
      </c>
      <c r="E313" s="7">
        <v>0.5</v>
      </c>
      <c r="F313" s="5">
        <f t="shared" si="9"/>
        <v>5.6649999999999999E-2</v>
      </c>
    </row>
    <row r="314" spans="1:6">
      <c r="A314" s="11">
        <f>WORKDAY($A$2,COUNT($A$2:$A313))</f>
        <v>45364</v>
      </c>
      <c r="B314" s="4">
        <f t="shared" si="8"/>
        <v>2024</v>
      </c>
      <c r="C314" s="3">
        <v>5.2299999999999999E-2</v>
      </c>
      <c r="D314" s="3">
        <v>6.0999999999999999E-2</v>
      </c>
      <c r="E314" s="7">
        <v>0.5</v>
      </c>
      <c r="F314" s="5">
        <f t="shared" si="9"/>
        <v>5.6649999999999999E-2</v>
      </c>
    </row>
    <row r="315" spans="1:6">
      <c r="A315" s="11">
        <f>WORKDAY($A$2,COUNT($A$2:$A314))</f>
        <v>45365</v>
      </c>
      <c r="B315" s="4">
        <f t="shared" si="8"/>
        <v>2024</v>
      </c>
      <c r="C315" s="3">
        <v>5.2299999999999999E-2</v>
      </c>
      <c r="D315" s="3">
        <v>6.0999999999999999E-2</v>
      </c>
      <c r="E315" s="7">
        <v>0.5</v>
      </c>
      <c r="F315" s="5">
        <f t="shared" si="9"/>
        <v>5.6649999999999999E-2</v>
      </c>
    </row>
    <row r="316" spans="1:6">
      <c r="A316" s="11">
        <f>WORKDAY($A$2,COUNT($A$2:$A315))</f>
        <v>45366</v>
      </c>
      <c r="B316" s="4">
        <f t="shared" si="8"/>
        <v>2024</v>
      </c>
      <c r="C316" s="3">
        <v>5.2299999999999999E-2</v>
      </c>
      <c r="D316" s="3">
        <v>6.0999999999999999E-2</v>
      </c>
      <c r="E316" s="7">
        <v>0.5</v>
      </c>
      <c r="F316" s="5">
        <f t="shared" si="9"/>
        <v>5.6649999999999999E-2</v>
      </c>
    </row>
    <row r="317" spans="1:6">
      <c r="A317" s="11">
        <f>WORKDAY($A$2,COUNT($A$2:$A316))</f>
        <v>45369</v>
      </c>
      <c r="B317" s="4">
        <f t="shared" si="8"/>
        <v>2024</v>
      </c>
      <c r="C317" s="3">
        <v>5.2299999999999999E-2</v>
      </c>
      <c r="D317" s="3">
        <v>6.0999999999999999E-2</v>
      </c>
      <c r="E317" s="7">
        <v>0.5</v>
      </c>
      <c r="F317" s="5">
        <f t="shared" si="9"/>
        <v>5.6649999999999999E-2</v>
      </c>
    </row>
    <row r="318" spans="1:6">
      <c r="A318" s="11">
        <f>WORKDAY($A$2,COUNT($A$2:$A317))</f>
        <v>45370</v>
      </c>
      <c r="B318" s="4">
        <f t="shared" ref="B318:B381" si="10" xml:space="preserve"> YEAR( A318 )</f>
        <v>2024</v>
      </c>
      <c r="C318" s="3">
        <v>5.2299999999999999E-2</v>
      </c>
      <c r="D318" s="3">
        <v>6.0999999999999999E-2</v>
      </c>
      <c r="E318" s="7">
        <v>0.5</v>
      </c>
      <c r="F318" s="5">
        <f t="shared" ref="F318:F381" si="11" xml:space="preserve"> E318 * C318 + ( 1 - E318 ) * D318</f>
        <v>5.6649999999999999E-2</v>
      </c>
    </row>
    <row r="319" spans="1:6">
      <c r="A319" s="11">
        <f>WORKDAY($A$2,COUNT($A$2:$A318))</f>
        <v>45371</v>
      </c>
      <c r="B319" s="4">
        <f t="shared" si="10"/>
        <v>2024</v>
      </c>
      <c r="C319" s="3">
        <v>5.2299999999999999E-2</v>
      </c>
      <c r="D319" s="3">
        <v>6.0999999999999999E-2</v>
      </c>
      <c r="E319" s="7">
        <v>0.5</v>
      </c>
      <c r="F319" s="5">
        <f t="shared" si="11"/>
        <v>5.6649999999999999E-2</v>
      </c>
    </row>
    <row r="320" spans="1:6">
      <c r="A320" s="11">
        <f>WORKDAY($A$2,COUNT($A$2:$A319))</f>
        <v>45372</v>
      </c>
      <c r="B320" s="4">
        <f t="shared" si="10"/>
        <v>2024</v>
      </c>
      <c r="C320" s="3">
        <v>5.2299999999999999E-2</v>
      </c>
      <c r="D320" s="3">
        <v>6.0999999999999999E-2</v>
      </c>
      <c r="E320" s="7">
        <v>0.5</v>
      </c>
      <c r="F320" s="5">
        <f t="shared" si="11"/>
        <v>5.6649999999999999E-2</v>
      </c>
    </row>
    <row r="321" spans="1:6">
      <c r="A321" s="11">
        <f>WORKDAY($A$2,COUNT($A$2:$A320))</f>
        <v>45373</v>
      </c>
      <c r="B321" s="4">
        <f t="shared" si="10"/>
        <v>2024</v>
      </c>
      <c r="C321" s="3">
        <v>5.2299999999999999E-2</v>
      </c>
      <c r="D321" s="3">
        <v>6.0999999999999999E-2</v>
      </c>
      <c r="E321" s="7">
        <v>0.5</v>
      </c>
      <c r="F321" s="5">
        <f t="shared" si="11"/>
        <v>5.6649999999999999E-2</v>
      </c>
    </row>
    <row r="322" spans="1:6">
      <c r="A322" s="11">
        <f>WORKDAY($A$2,COUNT($A$2:$A321))</f>
        <v>45376</v>
      </c>
      <c r="B322" s="4">
        <f t="shared" si="10"/>
        <v>2024</v>
      </c>
      <c r="C322" s="3">
        <v>5.2299999999999999E-2</v>
      </c>
      <c r="D322" s="3">
        <v>6.0999999999999999E-2</v>
      </c>
      <c r="E322" s="7">
        <v>0.5</v>
      </c>
      <c r="F322" s="5">
        <f t="shared" si="11"/>
        <v>5.6649999999999999E-2</v>
      </c>
    </row>
    <row r="323" spans="1:6">
      <c r="A323" s="11">
        <f>WORKDAY($A$2,COUNT($A$2:$A322))</f>
        <v>45377</v>
      </c>
      <c r="B323" s="4">
        <f t="shared" si="10"/>
        <v>2024</v>
      </c>
      <c r="C323" s="3">
        <v>5.2299999999999999E-2</v>
      </c>
      <c r="D323" s="3">
        <v>6.0999999999999999E-2</v>
      </c>
      <c r="E323" s="7">
        <v>0.5</v>
      </c>
      <c r="F323" s="5">
        <f t="shared" si="11"/>
        <v>5.6649999999999999E-2</v>
      </c>
    </row>
    <row r="324" spans="1:6">
      <c r="A324" s="11">
        <f>WORKDAY($A$2,COUNT($A$2:$A323))</f>
        <v>45378</v>
      </c>
      <c r="B324" s="4">
        <f t="shared" si="10"/>
        <v>2024</v>
      </c>
      <c r="C324" s="3">
        <v>5.2299999999999999E-2</v>
      </c>
      <c r="D324" s="3">
        <v>6.0999999999999999E-2</v>
      </c>
      <c r="E324" s="7">
        <v>0.5</v>
      </c>
      <c r="F324" s="5">
        <f t="shared" si="11"/>
        <v>5.6649999999999999E-2</v>
      </c>
    </row>
    <row r="325" spans="1:6">
      <c r="A325" s="11">
        <f>WORKDAY($A$2,COUNT($A$2:$A324))</f>
        <v>45379</v>
      </c>
      <c r="B325" s="4">
        <f t="shared" si="10"/>
        <v>2024</v>
      </c>
      <c r="C325" s="3">
        <v>5.2299999999999999E-2</v>
      </c>
      <c r="D325" s="3">
        <v>6.0999999999999999E-2</v>
      </c>
      <c r="E325" s="7">
        <v>0.5</v>
      </c>
      <c r="F325" s="5">
        <f t="shared" si="11"/>
        <v>5.6649999999999999E-2</v>
      </c>
    </row>
    <row r="326" spans="1:6">
      <c r="A326" s="11">
        <f>WORKDAY($A$2,COUNT($A$2:$A325))</f>
        <v>45380</v>
      </c>
      <c r="B326" s="4">
        <f t="shared" si="10"/>
        <v>2024</v>
      </c>
      <c r="C326" s="3">
        <v>5.2299999999999999E-2</v>
      </c>
      <c r="D326" s="3">
        <v>6.0999999999999999E-2</v>
      </c>
      <c r="E326" s="7">
        <v>0.5</v>
      </c>
      <c r="F326" s="5">
        <f t="shared" si="11"/>
        <v>5.6649999999999999E-2</v>
      </c>
    </row>
    <row r="327" spans="1:6">
      <c r="A327" s="11">
        <f>WORKDAY($A$2,COUNT($A$2:$A326))</f>
        <v>45383</v>
      </c>
      <c r="B327" s="4">
        <f t="shared" si="10"/>
        <v>2024</v>
      </c>
      <c r="C327" s="3">
        <v>5.2299999999999999E-2</v>
      </c>
      <c r="D327" s="3">
        <v>6.0999999999999999E-2</v>
      </c>
      <c r="E327" s="7">
        <v>0.5</v>
      </c>
      <c r="F327" s="5">
        <f t="shared" si="11"/>
        <v>5.6649999999999999E-2</v>
      </c>
    </row>
    <row r="328" spans="1:6">
      <c r="A328" s="11">
        <f>WORKDAY($A$2,COUNT($A$2:$A327))</f>
        <v>45384</v>
      </c>
      <c r="B328" s="4">
        <f t="shared" si="10"/>
        <v>2024</v>
      </c>
      <c r="C328" s="3">
        <v>5.2299999999999999E-2</v>
      </c>
      <c r="D328" s="3">
        <v>6.0999999999999999E-2</v>
      </c>
      <c r="E328" s="7">
        <v>0.5</v>
      </c>
      <c r="F328" s="5">
        <f t="shared" si="11"/>
        <v>5.6649999999999999E-2</v>
      </c>
    </row>
    <row r="329" spans="1:6">
      <c r="A329" s="11">
        <f>WORKDAY($A$2,COUNT($A$2:$A328))</f>
        <v>45385</v>
      </c>
      <c r="B329" s="4">
        <f t="shared" si="10"/>
        <v>2024</v>
      </c>
      <c r="C329" s="3">
        <v>5.2299999999999999E-2</v>
      </c>
      <c r="D329" s="3">
        <v>6.0999999999999999E-2</v>
      </c>
      <c r="E329" s="7">
        <v>0.5</v>
      </c>
      <c r="F329" s="5">
        <f t="shared" si="11"/>
        <v>5.6649999999999999E-2</v>
      </c>
    </row>
    <row r="330" spans="1:6">
      <c r="A330" s="11">
        <f>WORKDAY($A$2,COUNT($A$2:$A329))</f>
        <v>45386</v>
      </c>
      <c r="B330" s="4">
        <f t="shared" si="10"/>
        <v>2024</v>
      </c>
      <c r="C330" s="3">
        <v>5.2299999999999999E-2</v>
      </c>
      <c r="D330" s="3">
        <v>6.0999999999999999E-2</v>
      </c>
      <c r="E330" s="7">
        <v>0.5</v>
      </c>
      <c r="F330" s="5">
        <f t="shared" si="11"/>
        <v>5.6649999999999999E-2</v>
      </c>
    </row>
    <row r="331" spans="1:6">
      <c r="A331" s="11">
        <f>WORKDAY($A$2,COUNT($A$2:$A330))</f>
        <v>45387</v>
      </c>
      <c r="B331" s="4">
        <f t="shared" si="10"/>
        <v>2024</v>
      </c>
      <c r="C331" s="3">
        <v>5.2299999999999999E-2</v>
      </c>
      <c r="D331" s="3">
        <v>6.0999999999999999E-2</v>
      </c>
      <c r="E331" s="7">
        <v>0.5</v>
      </c>
      <c r="F331" s="5">
        <f t="shared" si="11"/>
        <v>5.6649999999999999E-2</v>
      </c>
    </row>
    <row r="332" spans="1:6">
      <c r="A332" s="11">
        <f>WORKDAY($A$2,COUNT($A$2:$A331))</f>
        <v>45390</v>
      </c>
      <c r="B332" s="4">
        <f t="shared" si="10"/>
        <v>2024</v>
      </c>
      <c r="C332" s="3">
        <v>5.2299999999999999E-2</v>
      </c>
      <c r="D332" s="3">
        <v>6.0999999999999999E-2</v>
      </c>
      <c r="E332" s="7">
        <v>0.5</v>
      </c>
      <c r="F332" s="5">
        <f t="shared" si="11"/>
        <v>5.6649999999999999E-2</v>
      </c>
    </row>
    <row r="333" spans="1:6">
      <c r="A333" s="11">
        <f>WORKDAY($A$2,COUNT($A$2:$A332))</f>
        <v>45391</v>
      </c>
      <c r="B333" s="4">
        <f t="shared" si="10"/>
        <v>2024</v>
      </c>
      <c r="C333" s="3">
        <v>5.2299999999999999E-2</v>
      </c>
      <c r="D333" s="3">
        <v>6.0999999999999999E-2</v>
      </c>
      <c r="E333" s="7">
        <v>0.5</v>
      </c>
      <c r="F333" s="5">
        <f t="shared" si="11"/>
        <v>5.6649999999999999E-2</v>
      </c>
    </row>
    <row r="334" spans="1:6">
      <c r="A334" s="11">
        <f>WORKDAY($A$2,COUNT($A$2:$A333))</f>
        <v>45392</v>
      </c>
      <c r="B334" s="4">
        <f t="shared" si="10"/>
        <v>2024</v>
      </c>
      <c r="C334" s="3">
        <v>5.2299999999999999E-2</v>
      </c>
      <c r="D334" s="3">
        <v>6.0999999999999999E-2</v>
      </c>
      <c r="E334" s="7">
        <v>0.5</v>
      </c>
      <c r="F334" s="5">
        <f t="shared" si="11"/>
        <v>5.6649999999999999E-2</v>
      </c>
    </row>
    <row r="335" spans="1:6">
      <c r="A335" s="11">
        <f>WORKDAY($A$2,COUNT($A$2:$A334))</f>
        <v>45393</v>
      </c>
      <c r="B335" s="4">
        <f t="shared" si="10"/>
        <v>2024</v>
      </c>
      <c r="C335" s="3">
        <v>5.2299999999999999E-2</v>
      </c>
      <c r="D335" s="3">
        <v>6.0999999999999999E-2</v>
      </c>
      <c r="E335" s="7">
        <v>0.5</v>
      </c>
      <c r="F335" s="5">
        <f t="shared" si="11"/>
        <v>5.6649999999999999E-2</v>
      </c>
    </row>
    <row r="336" spans="1:6">
      <c r="A336" s="11">
        <f>WORKDAY($A$2,COUNT($A$2:$A335))</f>
        <v>45394</v>
      </c>
      <c r="B336" s="4">
        <f t="shared" si="10"/>
        <v>2024</v>
      </c>
      <c r="C336" s="3">
        <v>5.2299999999999999E-2</v>
      </c>
      <c r="D336" s="3">
        <v>6.0999999999999999E-2</v>
      </c>
      <c r="E336" s="7">
        <v>0.5</v>
      </c>
      <c r="F336" s="5">
        <f t="shared" si="11"/>
        <v>5.6649999999999999E-2</v>
      </c>
    </row>
    <row r="337" spans="1:6">
      <c r="A337" s="11">
        <f>WORKDAY($A$2,COUNT($A$2:$A336))</f>
        <v>45397</v>
      </c>
      <c r="B337" s="4">
        <f t="shared" si="10"/>
        <v>2024</v>
      </c>
      <c r="C337" s="3">
        <v>5.2299999999999999E-2</v>
      </c>
      <c r="D337" s="3">
        <v>6.0999999999999999E-2</v>
      </c>
      <c r="E337" s="7">
        <v>0.5</v>
      </c>
      <c r="F337" s="5">
        <f t="shared" si="11"/>
        <v>5.6649999999999999E-2</v>
      </c>
    </row>
    <row r="338" spans="1:6">
      <c r="A338" s="11">
        <f>WORKDAY($A$2,COUNT($A$2:$A337))</f>
        <v>45398</v>
      </c>
      <c r="B338" s="4">
        <f t="shared" si="10"/>
        <v>2024</v>
      </c>
      <c r="C338" s="3">
        <v>5.2299999999999999E-2</v>
      </c>
      <c r="D338" s="3">
        <v>6.0999999999999999E-2</v>
      </c>
      <c r="E338" s="7">
        <v>0.5</v>
      </c>
      <c r="F338" s="5">
        <f t="shared" si="11"/>
        <v>5.6649999999999999E-2</v>
      </c>
    </row>
    <row r="339" spans="1:6">
      <c r="A339" s="11">
        <f>WORKDAY($A$2,COUNT($A$2:$A338))</f>
        <v>45399</v>
      </c>
      <c r="B339" s="4">
        <f t="shared" si="10"/>
        <v>2024</v>
      </c>
      <c r="C339" s="3">
        <v>5.2299999999999999E-2</v>
      </c>
      <c r="D339" s="3">
        <v>6.0999999999999999E-2</v>
      </c>
      <c r="E339" s="7">
        <v>0.5</v>
      </c>
      <c r="F339" s="5">
        <f t="shared" si="11"/>
        <v>5.6649999999999999E-2</v>
      </c>
    </row>
    <row r="340" spans="1:6">
      <c r="A340" s="11">
        <f>WORKDAY($A$2,COUNT($A$2:$A339))</f>
        <v>45400</v>
      </c>
      <c r="B340" s="4">
        <f t="shared" si="10"/>
        <v>2024</v>
      </c>
      <c r="C340" s="3">
        <v>5.2299999999999999E-2</v>
      </c>
      <c r="D340" s="3">
        <v>6.0999999999999999E-2</v>
      </c>
      <c r="E340" s="7">
        <v>0.5</v>
      </c>
      <c r="F340" s="5">
        <f t="shared" si="11"/>
        <v>5.6649999999999999E-2</v>
      </c>
    </row>
    <row r="341" spans="1:6">
      <c r="A341" s="11">
        <f>WORKDAY($A$2,COUNT($A$2:$A340))</f>
        <v>45401</v>
      </c>
      <c r="B341" s="4">
        <f t="shared" si="10"/>
        <v>2024</v>
      </c>
      <c r="C341" s="3">
        <v>5.2299999999999999E-2</v>
      </c>
      <c r="D341" s="3">
        <v>6.0999999999999999E-2</v>
      </c>
      <c r="E341" s="7">
        <v>0.5</v>
      </c>
      <c r="F341" s="5">
        <f t="shared" si="11"/>
        <v>5.6649999999999999E-2</v>
      </c>
    </row>
    <row r="342" spans="1:6">
      <c r="A342" s="11">
        <f>WORKDAY($A$2,COUNT($A$2:$A341))</f>
        <v>45404</v>
      </c>
      <c r="B342" s="4">
        <f t="shared" si="10"/>
        <v>2024</v>
      </c>
      <c r="C342" s="3">
        <v>5.2299999999999999E-2</v>
      </c>
      <c r="D342" s="3">
        <v>6.0999999999999999E-2</v>
      </c>
      <c r="E342" s="7">
        <v>0.5</v>
      </c>
      <c r="F342" s="5">
        <f t="shared" si="11"/>
        <v>5.6649999999999999E-2</v>
      </c>
    </row>
    <row r="343" spans="1:6">
      <c r="A343" s="11">
        <f>WORKDAY($A$2,COUNT($A$2:$A342))</f>
        <v>45405</v>
      </c>
      <c r="B343" s="4">
        <f t="shared" si="10"/>
        <v>2024</v>
      </c>
      <c r="C343" s="3">
        <v>5.2299999999999999E-2</v>
      </c>
      <c r="D343" s="3">
        <v>6.0999999999999999E-2</v>
      </c>
      <c r="E343" s="7">
        <v>0.5</v>
      </c>
      <c r="F343" s="5">
        <f t="shared" si="11"/>
        <v>5.6649999999999999E-2</v>
      </c>
    </row>
    <row r="344" spans="1:6">
      <c r="A344" s="11">
        <f>WORKDAY($A$2,COUNT($A$2:$A343))</f>
        <v>45406</v>
      </c>
      <c r="B344" s="4">
        <f t="shared" si="10"/>
        <v>2024</v>
      </c>
      <c r="C344" s="3">
        <v>5.2299999999999999E-2</v>
      </c>
      <c r="D344" s="3">
        <v>6.0999999999999999E-2</v>
      </c>
      <c r="E344" s="7">
        <v>0.5</v>
      </c>
      <c r="F344" s="5">
        <f t="shared" si="11"/>
        <v>5.6649999999999999E-2</v>
      </c>
    </row>
    <row r="345" spans="1:6">
      <c r="A345" s="11">
        <f>WORKDAY($A$2,COUNT($A$2:$A344))</f>
        <v>45407</v>
      </c>
      <c r="B345" s="4">
        <f t="shared" si="10"/>
        <v>2024</v>
      </c>
      <c r="C345" s="3">
        <v>5.2299999999999999E-2</v>
      </c>
      <c r="D345" s="3">
        <v>6.0999999999999999E-2</v>
      </c>
      <c r="E345" s="7">
        <v>0.5</v>
      </c>
      <c r="F345" s="5">
        <f t="shared" si="11"/>
        <v>5.6649999999999999E-2</v>
      </c>
    </row>
    <row r="346" spans="1:6">
      <c r="A346" s="11">
        <f>WORKDAY($A$2,COUNT($A$2:$A345))</f>
        <v>45408</v>
      </c>
      <c r="B346" s="4">
        <f t="shared" si="10"/>
        <v>2024</v>
      </c>
      <c r="C346" s="3">
        <v>5.2299999999999999E-2</v>
      </c>
      <c r="D346" s="3">
        <v>6.0999999999999999E-2</v>
      </c>
      <c r="E346" s="7">
        <v>0.5</v>
      </c>
      <c r="F346" s="5">
        <f t="shared" si="11"/>
        <v>5.6649999999999999E-2</v>
      </c>
    </row>
    <row r="347" spans="1:6">
      <c r="A347" s="11">
        <f>WORKDAY($A$2,COUNT($A$2:$A346))</f>
        <v>45411</v>
      </c>
      <c r="B347" s="4">
        <f t="shared" si="10"/>
        <v>2024</v>
      </c>
      <c r="C347" s="3">
        <v>5.2299999999999999E-2</v>
      </c>
      <c r="D347" s="3">
        <v>6.0999999999999999E-2</v>
      </c>
      <c r="E347" s="7">
        <v>0.5</v>
      </c>
      <c r="F347" s="5">
        <f t="shared" si="11"/>
        <v>5.6649999999999999E-2</v>
      </c>
    </row>
    <row r="348" spans="1:6">
      <c r="A348" s="11">
        <f>WORKDAY($A$2,COUNT($A$2:$A347))</f>
        <v>45412</v>
      </c>
      <c r="B348" s="4">
        <f t="shared" si="10"/>
        <v>2024</v>
      </c>
      <c r="C348" s="3">
        <v>5.2299999999999999E-2</v>
      </c>
      <c r="D348" s="3">
        <v>6.0999999999999999E-2</v>
      </c>
      <c r="E348" s="7">
        <v>0.5</v>
      </c>
      <c r="F348" s="5">
        <f t="shared" si="11"/>
        <v>5.6649999999999999E-2</v>
      </c>
    </row>
    <row r="349" spans="1:6">
      <c r="A349" s="11">
        <f>WORKDAY($A$2,COUNT($A$2:$A348))</f>
        <v>45413</v>
      </c>
      <c r="B349" s="4">
        <f t="shared" si="10"/>
        <v>2024</v>
      </c>
      <c r="C349" s="3">
        <v>5.2299999999999999E-2</v>
      </c>
      <c r="D349" s="3">
        <v>6.0999999999999999E-2</v>
      </c>
      <c r="E349" s="7">
        <v>0.5</v>
      </c>
      <c r="F349" s="5">
        <f t="shared" si="11"/>
        <v>5.6649999999999999E-2</v>
      </c>
    </row>
    <row r="350" spans="1:6">
      <c r="A350" s="11">
        <f>WORKDAY($A$2,COUNT($A$2:$A349))</f>
        <v>45414</v>
      </c>
      <c r="B350" s="4">
        <f t="shared" si="10"/>
        <v>2024</v>
      </c>
      <c r="C350" s="3">
        <v>5.2299999999999999E-2</v>
      </c>
      <c r="D350" s="3">
        <v>6.0999999999999999E-2</v>
      </c>
      <c r="E350" s="7">
        <v>0.5</v>
      </c>
      <c r="F350" s="5">
        <f t="shared" si="11"/>
        <v>5.6649999999999999E-2</v>
      </c>
    </row>
    <row r="351" spans="1:6">
      <c r="A351" s="11">
        <f>WORKDAY($A$2,COUNT($A$2:$A350))</f>
        <v>45415</v>
      </c>
      <c r="B351" s="4">
        <f t="shared" si="10"/>
        <v>2024</v>
      </c>
      <c r="C351" s="3">
        <v>5.2299999999999999E-2</v>
      </c>
      <c r="D351" s="3">
        <v>6.0999999999999999E-2</v>
      </c>
      <c r="E351" s="7">
        <v>0.5</v>
      </c>
      <c r="F351" s="5">
        <f t="shared" si="11"/>
        <v>5.6649999999999999E-2</v>
      </c>
    </row>
    <row r="352" spans="1:6">
      <c r="A352" s="11">
        <f>WORKDAY($A$2,COUNT($A$2:$A351))</f>
        <v>45418</v>
      </c>
      <c r="B352" s="4">
        <f t="shared" si="10"/>
        <v>2024</v>
      </c>
      <c r="C352" s="3">
        <v>5.2299999999999999E-2</v>
      </c>
      <c r="D352" s="3">
        <v>6.0999999999999999E-2</v>
      </c>
      <c r="E352" s="7">
        <v>0.5</v>
      </c>
      <c r="F352" s="5">
        <f t="shared" si="11"/>
        <v>5.6649999999999999E-2</v>
      </c>
    </row>
    <row r="353" spans="1:6">
      <c r="A353" s="11">
        <f>WORKDAY($A$2,COUNT($A$2:$A352))</f>
        <v>45419</v>
      </c>
      <c r="B353" s="4">
        <f t="shared" si="10"/>
        <v>2024</v>
      </c>
      <c r="C353" s="3">
        <v>5.2299999999999999E-2</v>
      </c>
      <c r="D353" s="3">
        <v>6.0999999999999999E-2</v>
      </c>
      <c r="E353" s="7">
        <v>0.5</v>
      </c>
      <c r="F353" s="5">
        <f t="shared" si="11"/>
        <v>5.6649999999999999E-2</v>
      </c>
    </row>
    <row r="354" spans="1:6">
      <c r="A354" s="11">
        <f>WORKDAY($A$2,COUNT($A$2:$A353))</f>
        <v>45420</v>
      </c>
      <c r="B354" s="4">
        <f t="shared" si="10"/>
        <v>2024</v>
      </c>
      <c r="C354" s="3">
        <v>5.2299999999999999E-2</v>
      </c>
      <c r="D354" s="3">
        <v>6.0999999999999999E-2</v>
      </c>
      <c r="E354" s="7">
        <v>0.5</v>
      </c>
      <c r="F354" s="5">
        <f t="shared" si="11"/>
        <v>5.6649999999999999E-2</v>
      </c>
    </row>
    <row r="355" spans="1:6">
      <c r="A355" s="11">
        <f>WORKDAY($A$2,COUNT($A$2:$A354))</f>
        <v>45421</v>
      </c>
      <c r="B355" s="4">
        <f t="shared" si="10"/>
        <v>2024</v>
      </c>
      <c r="C355" s="3">
        <v>5.2299999999999999E-2</v>
      </c>
      <c r="D355" s="3">
        <v>6.0999999999999999E-2</v>
      </c>
      <c r="E355" s="7">
        <v>0.5</v>
      </c>
      <c r="F355" s="5">
        <f t="shared" si="11"/>
        <v>5.6649999999999999E-2</v>
      </c>
    </row>
    <row r="356" spans="1:6">
      <c r="A356" s="11">
        <f>WORKDAY($A$2,COUNT($A$2:$A355))</f>
        <v>45422</v>
      </c>
      <c r="B356" s="4">
        <f t="shared" si="10"/>
        <v>2024</v>
      </c>
      <c r="C356" s="3">
        <v>5.2299999999999999E-2</v>
      </c>
      <c r="D356" s="3">
        <v>6.0999999999999999E-2</v>
      </c>
      <c r="E356" s="7">
        <v>0.5</v>
      </c>
      <c r="F356" s="5">
        <f t="shared" si="11"/>
        <v>5.6649999999999999E-2</v>
      </c>
    </row>
    <row r="357" spans="1:6">
      <c r="A357" s="11">
        <f>WORKDAY($A$2,COUNT($A$2:$A356))</f>
        <v>45425</v>
      </c>
      <c r="B357" s="4">
        <f t="shared" si="10"/>
        <v>2024</v>
      </c>
      <c r="C357" s="3">
        <v>5.2299999999999999E-2</v>
      </c>
      <c r="D357" s="3">
        <v>6.0999999999999999E-2</v>
      </c>
      <c r="E357" s="7">
        <v>0.5</v>
      </c>
      <c r="F357" s="5">
        <f t="shared" si="11"/>
        <v>5.6649999999999999E-2</v>
      </c>
    </row>
    <row r="358" spans="1:6">
      <c r="A358" s="11">
        <f>WORKDAY($A$2,COUNT($A$2:$A357))</f>
        <v>45426</v>
      </c>
      <c r="B358" s="4">
        <f t="shared" si="10"/>
        <v>2024</v>
      </c>
      <c r="C358" s="3">
        <v>5.2299999999999999E-2</v>
      </c>
      <c r="D358" s="3">
        <v>6.0999999999999999E-2</v>
      </c>
      <c r="E358" s="7">
        <v>0.5</v>
      </c>
      <c r="F358" s="5">
        <f t="shared" si="11"/>
        <v>5.6649999999999999E-2</v>
      </c>
    </row>
    <row r="359" spans="1:6">
      <c r="A359" s="11">
        <f>WORKDAY($A$2,COUNT($A$2:$A358))</f>
        <v>45427</v>
      </c>
      <c r="B359" s="4">
        <f t="shared" si="10"/>
        <v>2024</v>
      </c>
      <c r="C359" s="3">
        <v>5.2299999999999999E-2</v>
      </c>
      <c r="D359" s="3">
        <v>6.0999999999999999E-2</v>
      </c>
      <c r="E359" s="7">
        <v>0.5</v>
      </c>
      <c r="F359" s="5">
        <f t="shared" si="11"/>
        <v>5.6649999999999999E-2</v>
      </c>
    </row>
    <row r="360" spans="1:6">
      <c r="A360" s="11">
        <f>WORKDAY($A$2,COUNT($A$2:$A359))</f>
        <v>45428</v>
      </c>
      <c r="B360" s="4">
        <f t="shared" si="10"/>
        <v>2024</v>
      </c>
      <c r="C360" s="3">
        <v>5.2299999999999999E-2</v>
      </c>
      <c r="D360" s="3">
        <v>6.0999999999999999E-2</v>
      </c>
      <c r="E360" s="7">
        <v>0.5</v>
      </c>
      <c r="F360" s="5">
        <f t="shared" si="11"/>
        <v>5.6649999999999999E-2</v>
      </c>
    </row>
    <row r="361" spans="1:6">
      <c r="A361" s="11">
        <f>WORKDAY($A$2,COUNT($A$2:$A360))</f>
        <v>45429</v>
      </c>
      <c r="B361" s="4">
        <f t="shared" si="10"/>
        <v>2024</v>
      </c>
      <c r="C361" s="3">
        <v>5.2299999999999999E-2</v>
      </c>
      <c r="D361" s="3">
        <v>6.0999999999999999E-2</v>
      </c>
      <c r="E361" s="7">
        <v>0.5</v>
      </c>
      <c r="F361" s="5">
        <f t="shared" si="11"/>
        <v>5.6649999999999999E-2</v>
      </c>
    </row>
    <row r="362" spans="1:6">
      <c r="A362" s="11">
        <f>WORKDAY($A$2,COUNT($A$2:$A361))</f>
        <v>45432</v>
      </c>
      <c r="B362" s="4">
        <f t="shared" si="10"/>
        <v>2024</v>
      </c>
      <c r="C362" s="3">
        <v>5.2299999999999999E-2</v>
      </c>
      <c r="D362" s="3">
        <v>6.0999999999999999E-2</v>
      </c>
      <c r="E362" s="7">
        <v>0.5</v>
      </c>
      <c r="F362" s="5">
        <f t="shared" si="11"/>
        <v>5.6649999999999999E-2</v>
      </c>
    </row>
    <row r="363" spans="1:6">
      <c r="A363" s="11">
        <f>WORKDAY($A$2,COUNT($A$2:$A362))</f>
        <v>45433</v>
      </c>
      <c r="B363" s="4">
        <f t="shared" si="10"/>
        <v>2024</v>
      </c>
      <c r="C363" s="3">
        <v>5.2299999999999999E-2</v>
      </c>
      <c r="D363" s="3">
        <v>6.0999999999999999E-2</v>
      </c>
      <c r="E363" s="7">
        <v>0.5</v>
      </c>
      <c r="F363" s="5">
        <f t="shared" si="11"/>
        <v>5.6649999999999999E-2</v>
      </c>
    </row>
    <row r="364" spans="1:6">
      <c r="A364" s="11">
        <f>WORKDAY($A$2,COUNT($A$2:$A363))</f>
        <v>45434</v>
      </c>
      <c r="B364" s="4">
        <f t="shared" si="10"/>
        <v>2024</v>
      </c>
      <c r="C364" s="3">
        <v>5.2299999999999999E-2</v>
      </c>
      <c r="D364" s="3">
        <v>6.0999999999999999E-2</v>
      </c>
      <c r="E364" s="7">
        <v>0.5</v>
      </c>
      <c r="F364" s="5">
        <f t="shared" si="11"/>
        <v>5.6649999999999999E-2</v>
      </c>
    </row>
    <row r="365" spans="1:6">
      <c r="A365" s="11">
        <f>WORKDAY($A$2,COUNT($A$2:$A364))</f>
        <v>45435</v>
      </c>
      <c r="B365" s="4">
        <f t="shared" si="10"/>
        <v>2024</v>
      </c>
      <c r="C365" s="3">
        <v>5.2299999999999999E-2</v>
      </c>
      <c r="D365" s="3">
        <v>6.0999999999999999E-2</v>
      </c>
      <c r="E365" s="7">
        <v>0.5</v>
      </c>
      <c r="F365" s="5">
        <f t="shared" si="11"/>
        <v>5.6649999999999999E-2</v>
      </c>
    </row>
    <row r="366" spans="1:6">
      <c r="A366" s="11">
        <f>WORKDAY($A$2,COUNT($A$2:$A365))</f>
        <v>45436</v>
      </c>
      <c r="B366" s="4">
        <f t="shared" si="10"/>
        <v>2024</v>
      </c>
      <c r="C366" s="3">
        <v>5.2299999999999999E-2</v>
      </c>
      <c r="D366" s="3">
        <v>6.0999999999999999E-2</v>
      </c>
      <c r="E366" s="7">
        <v>0.5</v>
      </c>
      <c r="F366" s="5">
        <f t="shared" si="11"/>
        <v>5.6649999999999999E-2</v>
      </c>
    </row>
    <row r="367" spans="1:6">
      <c r="A367" s="11">
        <f>WORKDAY($A$2,COUNT($A$2:$A366))</f>
        <v>45439</v>
      </c>
      <c r="B367" s="4">
        <f t="shared" si="10"/>
        <v>2024</v>
      </c>
      <c r="C367" s="3">
        <v>5.2299999999999999E-2</v>
      </c>
      <c r="D367" s="3">
        <v>6.0999999999999999E-2</v>
      </c>
      <c r="E367" s="7">
        <v>0.5</v>
      </c>
      <c r="F367" s="5">
        <f t="shared" si="11"/>
        <v>5.6649999999999999E-2</v>
      </c>
    </row>
    <row r="368" spans="1:6">
      <c r="A368" s="11">
        <f>WORKDAY($A$2,COUNT($A$2:$A367))</f>
        <v>45440</v>
      </c>
      <c r="B368" s="4">
        <f t="shared" si="10"/>
        <v>2024</v>
      </c>
      <c r="C368" s="3">
        <v>5.2299999999999999E-2</v>
      </c>
      <c r="D368" s="3">
        <v>6.0999999999999999E-2</v>
      </c>
      <c r="E368" s="7">
        <v>0.5</v>
      </c>
      <c r="F368" s="5">
        <f t="shared" si="11"/>
        <v>5.6649999999999999E-2</v>
      </c>
    </row>
    <row r="369" spans="1:6">
      <c r="A369" s="11">
        <f>WORKDAY($A$2,COUNT($A$2:$A368))</f>
        <v>45441</v>
      </c>
      <c r="B369" s="4">
        <f t="shared" si="10"/>
        <v>2024</v>
      </c>
      <c r="C369" s="3">
        <v>5.2299999999999999E-2</v>
      </c>
      <c r="D369" s="3">
        <v>6.0999999999999999E-2</v>
      </c>
      <c r="E369" s="7">
        <v>0.5</v>
      </c>
      <c r="F369" s="5">
        <f t="shared" si="11"/>
        <v>5.6649999999999999E-2</v>
      </c>
    </row>
    <row r="370" spans="1:6">
      <c r="A370" s="11">
        <f>WORKDAY($A$2,COUNT($A$2:$A369))</f>
        <v>45442</v>
      </c>
      <c r="B370" s="4">
        <f t="shared" si="10"/>
        <v>2024</v>
      </c>
      <c r="C370" s="3">
        <v>5.2299999999999999E-2</v>
      </c>
      <c r="D370" s="3">
        <v>6.0999999999999999E-2</v>
      </c>
      <c r="E370" s="7">
        <v>0.5</v>
      </c>
      <c r="F370" s="5">
        <f t="shared" si="11"/>
        <v>5.6649999999999999E-2</v>
      </c>
    </row>
    <row r="371" spans="1:6">
      <c r="A371" s="11">
        <f>WORKDAY($A$2,COUNT($A$2:$A370))</f>
        <v>45443</v>
      </c>
      <c r="B371" s="4">
        <f t="shared" si="10"/>
        <v>2024</v>
      </c>
      <c r="C371" s="3">
        <v>5.2299999999999999E-2</v>
      </c>
      <c r="D371" s="3">
        <v>6.0999999999999999E-2</v>
      </c>
      <c r="E371" s="7">
        <v>0.5</v>
      </c>
      <c r="F371" s="5">
        <f t="shared" si="11"/>
        <v>5.6649999999999999E-2</v>
      </c>
    </row>
    <row r="372" spans="1:6">
      <c r="A372" s="11">
        <f>WORKDAY($A$2,COUNT($A$2:$A371))</f>
        <v>45446</v>
      </c>
      <c r="B372" s="4">
        <f t="shared" si="10"/>
        <v>2024</v>
      </c>
      <c r="C372" s="3">
        <v>5.2299999999999999E-2</v>
      </c>
      <c r="D372" s="3">
        <v>6.0999999999999999E-2</v>
      </c>
      <c r="E372" s="7">
        <v>0.5</v>
      </c>
      <c r="F372" s="5">
        <f t="shared" si="11"/>
        <v>5.6649999999999999E-2</v>
      </c>
    </row>
    <row r="373" spans="1:6">
      <c r="A373" s="11">
        <f>WORKDAY($A$2,COUNT($A$2:$A372))</f>
        <v>45447</v>
      </c>
      <c r="B373" s="4">
        <f t="shared" si="10"/>
        <v>2024</v>
      </c>
      <c r="C373" s="3">
        <v>5.2299999999999999E-2</v>
      </c>
      <c r="D373" s="3">
        <v>6.0999999999999999E-2</v>
      </c>
      <c r="E373" s="7">
        <v>0.5</v>
      </c>
      <c r="F373" s="5">
        <f t="shared" si="11"/>
        <v>5.6649999999999999E-2</v>
      </c>
    </row>
    <row r="374" spans="1:6">
      <c r="A374" s="11">
        <f>WORKDAY($A$2,COUNT($A$2:$A373))</f>
        <v>45448</v>
      </c>
      <c r="B374" s="4">
        <f t="shared" si="10"/>
        <v>2024</v>
      </c>
      <c r="C374" s="3">
        <v>5.2299999999999999E-2</v>
      </c>
      <c r="D374" s="3">
        <v>6.0999999999999999E-2</v>
      </c>
      <c r="E374" s="7">
        <v>0.5</v>
      </c>
      <c r="F374" s="5">
        <f t="shared" si="11"/>
        <v>5.6649999999999999E-2</v>
      </c>
    </row>
    <row r="375" spans="1:6">
      <c r="A375" s="11">
        <f>WORKDAY($A$2,COUNT($A$2:$A374))</f>
        <v>45449</v>
      </c>
      <c r="B375" s="4">
        <f t="shared" si="10"/>
        <v>2024</v>
      </c>
      <c r="C375" s="3">
        <v>5.2299999999999999E-2</v>
      </c>
      <c r="D375" s="3">
        <v>6.0999999999999999E-2</v>
      </c>
      <c r="E375" s="7">
        <v>0.5</v>
      </c>
      <c r="F375" s="5">
        <f t="shared" si="11"/>
        <v>5.6649999999999999E-2</v>
      </c>
    </row>
    <row r="376" spans="1:6">
      <c r="A376" s="11">
        <f>WORKDAY($A$2,COUNT($A$2:$A375))</f>
        <v>45450</v>
      </c>
      <c r="B376" s="4">
        <f t="shared" si="10"/>
        <v>2024</v>
      </c>
      <c r="C376" s="3">
        <v>5.2299999999999999E-2</v>
      </c>
      <c r="D376" s="3">
        <v>6.0999999999999999E-2</v>
      </c>
      <c r="E376" s="7">
        <v>0.5</v>
      </c>
      <c r="F376" s="5">
        <f t="shared" si="11"/>
        <v>5.6649999999999999E-2</v>
      </c>
    </row>
    <row r="377" spans="1:6">
      <c r="A377" s="11">
        <f>WORKDAY($A$2,COUNT($A$2:$A376))</f>
        <v>45453</v>
      </c>
      <c r="B377" s="4">
        <f t="shared" si="10"/>
        <v>2024</v>
      </c>
      <c r="C377" s="3">
        <v>5.2299999999999999E-2</v>
      </c>
      <c r="D377" s="3">
        <v>6.0999999999999999E-2</v>
      </c>
      <c r="E377" s="7">
        <v>0.5</v>
      </c>
      <c r="F377" s="5">
        <f t="shared" si="11"/>
        <v>5.6649999999999999E-2</v>
      </c>
    </row>
    <row r="378" spans="1:6">
      <c r="A378" s="11">
        <f>WORKDAY($A$2,COUNT($A$2:$A377))</f>
        <v>45454</v>
      </c>
      <c r="B378" s="4">
        <f t="shared" si="10"/>
        <v>2024</v>
      </c>
      <c r="C378" s="3">
        <v>5.2299999999999999E-2</v>
      </c>
      <c r="D378" s="3">
        <v>6.0999999999999999E-2</v>
      </c>
      <c r="E378" s="7">
        <v>0.5</v>
      </c>
      <c r="F378" s="5">
        <f t="shared" si="11"/>
        <v>5.6649999999999999E-2</v>
      </c>
    </row>
    <row r="379" spans="1:6">
      <c r="A379" s="11">
        <f>WORKDAY($A$2,COUNT($A$2:$A378))</f>
        <v>45455</v>
      </c>
      <c r="B379" s="4">
        <f t="shared" si="10"/>
        <v>2024</v>
      </c>
      <c r="C379" s="3">
        <v>5.2299999999999999E-2</v>
      </c>
      <c r="D379" s="3">
        <v>6.0999999999999999E-2</v>
      </c>
      <c r="E379" s="7">
        <v>0.5</v>
      </c>
      <c r="F379" s="5">
        <f t="shared" si="11"/>
        <v>5.6649999999999999E-2</v>
      </c>
    </row>
    <row r="380" spans="1:6">
      <c r="A380" s="11">
        <f>WORKDAY($A$2,COUNT($A$2:$A379))</f>
        <v>45456</v>
      </c>
      <c r="B380" s="4">
        <f t="shared" si="10"/>
        <v>2024</v>
      </c>
      <c r="C380" s="3">
        <v>5.2299999999999999E-2</v>
      </c>
      <c r="D380" s="3">
        <v>6.0999999999999999E-2</v>
      </c>
      <c r="E380" s="7">
        <v>0.5</v>
      </c>
      <c r="F380" s="5">
        <f t="shared" si="11"/>
        <v>5.6649999999999999E-2</v>
      </c>
    </row>
    <row r="381" spans="1:6">
      <c r="A381" s="11">
        <f>WORKDAY($A$2,COUNT($A$2:$A380))</f>
        <v>45457</v>
      </c>
      <c r="B381" s="4">
        <f t="shared" si="10"/>
        <v>2024</v>
      </c>
      <c r="C381" s="3">
        <v>5.2299999999999999E-2</v>
      </c>
      <c r="D381" s="3">
        <v>6.0999999999999999E-2</v>
      </c>
      <c r="E381" s="7">
        <v>0.5</v>
      </c>
      <c r="F381" s="5">
        <f t="shared" si="11"/>
        <v>5.6649999999999999E-2</v>
      </c>
    </row>
    <row r="382" spans="1:6">
      <c r="A382" s="11">
        <f>WORKDAY($A$2,COUNT($A$2:$A381))</f>
        <v>45460</v>
      </c>
      <c r="B382" s="4">
        <f t="shared" ref="B382:B445" si="12" xml:space="preserve"> YEAR( A382 )</f>
        <v>2024</v>
      </c>
      <c r="C382" s="3">
        <v>5.2299999999999999E-2</v>
      </c>
      <c r="D382" s="3">
        <v>6.0999999999999999E-2</v>
      </c>
      <c r="E382" s="7">
        <v>0.5</v>
      </c>
      <c r="F382" s="5">
        <f t="shared" ref="F382:F445" si="13" xml:space="preserve"> E382 * C382 + ( 1 - E382 ) * D382</f>
        <v>5.6649999999999999E-2</v>
      </c>
    </row>
    <row r="383" spans="1:6">
      <c r="A383" s="11">
        <f>WORKDAY($A$2,COUNT($A$2:$A382))</f>
        <v>45461</v>
      </c>
      <c r="B383" s="4">
        <f t="shared" si="12"/>
        <v>2024</v>
      </c>
      <c r="C383" s="3">
        <v>5.2299999999999999E-2</v>
      </c>
      <c r="D383" s="3">
        <v>6.0999999999999999E-2</v>
      </c>
      <c r="E383" s="7">
        <v>0.5</v>
      </c>
      <c r="F383" s="5">
        <f t="shared" si="13"/>
        <v>5.6649999999999999E-2</v>
      </c>
    </row>
    <row r="384" spans="1:6">
      <c r="A384" s="11">
        <f>WORKDAY($A$2,COUNT($A$2:$A383))</f>
        <v>45462</v>
      </c>
      <c r="B384" s="4">
        <f t="shared" si="12"/>
        <v>2024</v>
      </c>
      <c r="C384" s="3">
        <v>5.2299999999999999E-2</v>
      </c>
      <c r="D384" s="3">
        <v>6.0999999999999999E-2</v>
      </c>
      <c r="E384" s="7">
        <v>0.5</v>
      </c>
      <c r="F384" s="5">
        <f t="shared" si="13"/>
        <v>5.6649999999999999E-2</v>
      </c>
    </row>
    <row r="385" spans="1:6">
      <c r="A385" s="11">
        <f>WORKDAY($A$2,COUNT($A$2:$A384))</f>
        <v>45463</v>
      </c>
      <c r="B385" s="4">
        <f t="shared" si="12"/>
        <v>2024</v>
      </c>
      <c r="C385" s="3">
        <v>5.2299999999999999E-2</v>
      </c>
      <c r="D385" s="3">
        <v>6.0999999999999999E-2</v>
      </c>
      <c r="E385" s="7">
        <v>0.5</v>
      </c>
      <c r="F385" s="5">
        <f t="shared" si="13"/>
        <v>5.6649999999999999E-2</v>
      </c>
    </row>
    <row r="386" spans="1:6">
      <c r="A386" s="11">
        <f>WORKDAY($A$2,COUNT($A$2:$A385))</f>
        <v>45464</v>
      </c>
      <c r="B386" s="4">
        <f t="shared" si="12"/>
        <v>2024</v>
      </c>
      <c r="C386" s="3">
        <v>5.2299999999999999E-2</v>
      </c>
      <c r="D386" s="3">
        <v>6.0999999999999999E-2</v>
      </c>
      <c r="E386" s="7">
        <v>0.5</v>
      </c>
      <c r="F386" s="5">
        <f t="shared" si="13"/>
        <v>5.6649999999999999E-2</v>
      </c>
    </row>
    <row r="387" spans="1:6">
      <c r="A387" s="11">
        <f>WORKDAY($A$2,COUNT($A$2:$A386))</f>
        <v>45467</v>
      </c>
      <c r="B387" s="4">
        <f t="shared" si="12"/>
        <v>2024</v>
      </c>
      <c r="C387" s="3">
        <v>5.2299999999999999E-2</v>
      </c>
      <c r="D387" s="3">
        <v>6.0999999999999999E-2</v>
      </c>
      <c r="E387" s="7">
        <v>0.5</v>
      </c>
      <c r="F387" s="5">
        <f t="shared" si="13"/>
        <v>5.6649999999999999E-2</v>
      </c>
    </row>
    <row r="388" spans="1:6">
      <c r="A388" s="11">
        <f>WORKDAY($A$2,COUNT($A$2:$A387))</f>
        <v>45468</v>
      </c>
      <c r="B388" s="4">
        <f t="shared" si="12"/>
        <v>2024</v>
      </c>
      <c r="C388" s="3">
        <v>5.2299999999999999E-2</v>
      </c>
      <c r="D388" s="3">
        <v>6.0999999999999999E-2</v>
      </c>
      <c r="E388" s="7">
        <v>0.5</v>
      </c>
      <c r="F388" s="5">
        <f t="shared" si="13"/>
        <v>5.6649999999999999E-2</v>
      </c>
    </row>
    <row r="389" spans="1:6">
      <c r="A389" s="11">
        <f>WORKDAY($A$2,COUNT($A$2:$A388))</f>
        <v>45469</v>
      </c>
      <c r="B389" s="4">
        <f t="shared" si="12"/>
        <v>2024</v>
      </c>
      <c r="C389" s="3">
        <v>5.2299999999999999E-2</v>
      </c>
      <c r="D389" s="3">
        <v>6.0999999999999999E-2</v>
      </c>
      <c r="E389" s="7">
        <v>0.5</v>
      </c>
      <c r="F389" s="5">
        <f t="shared" si="13"/>
        <v>5.6649999999999999E-2</v>
      </c>
    </row>
    <row r="390" spans="1:6">
      <c r="A390" s="11">
        <f>WORKDAY($A$2,COUNT($A$2:$A389))</f>
        <v>45470</v>
      </c>
      <c r="B390" s="4">
        <f t="shared" si="12"/>
        <v>2024</v>
      </c>
      <c r="C390" s="3">
        <v>5.2299999999999999E-2</v>
      </c>
      <c r="D390" s="3">
        <v>6.0999999999999999E-2</v>
      </c>
      <c r="E390" s="7">
        <v>0.5</v>
      </c>
      <c r="F390" s="5">
        <f t="shared" si="13"/>
        <v>5.6649999999999999E-2</v>
      </c>
    </row>
    <row r="391" spans="1:6">
      <c r="A391" s="11">
        <f>WORKDAY($A$2,COUNT($A$2:$A390))</f>
        <v>45471</v>
      </c>
      <c r="B391" s="4">
        <f t="shared" si="12"/>
        <v>2024</v>
      </c>
      <c r="C391" s="3">
        <v>5.2299999999999999E-2</v>
      </c>
      <c r="D391" s="3">
        <v>6.0999999999999999E-2</v>
      </c>
      <c r="E391" s="7">
        <v>0.5</v>
      </c>
      <c r="F391" s="5">
        <f t="shared" si="13"/>
        <v>5.6649999999999999E-2</v>
      </c>
    </row>
    <row r="392" spans="1:6">
      <c r="A392" s="11">
        <f>WORKDAY($A$2,COUNT($A$2:$A391))</f>
        <v>45474</v>
      </c>
      <c r="B392" s="4">
        <f t="shared" si="12"/>
        <v>2024</v>
      </c>
      <c r="C392" s="3">
        <v>5.2299999999999999E-2</v>
      </c>
      <c r="D392" s="3">
        <v>6.0999999999999999E-2</v>
      </c>
      <c r="E392" s="7">
        <v>0.5</v>
      </c>
      <c r="F392" s="5">
        <f t="shared" si="13"/>
        <v>5.6649999999999999E-2</v>
      </c>
    </row>
    <row r="393" spans="1:6">
      <c r="A393" s="11">
        <f>WORKDAY($A$2,COUNT($A$2:$A392))</f>
        <v>45475</v>
      </c>
      <c r="B393" s="4">
        <f t="shared" si="12"/>
        <v>2024</v>
      </c>
      <c r="C393" s="3">
        <v>5.2299999999999999E-2</v>
      </c>
      <c r="D393" s="3">
        <v>6.0999999999999999E-2</v>
      </c>
      <c r="E393" s="7">
        <v>0.5</v>
      </c>
      <c r="F393" s="5">
        <f t="shared" si="13"/>
        <v>5.6649999999999999E-2</v>
      </c>
    </row>
    <row r="394" spans="1:6">
      <c r="A394" s="11">
        <f>WORKDAY($A$2,COUNT($A$2:$A393))</f>
        <v>45476</v>
      </c>
      <c r="B394" s="4">
        <f t="shared" si="12"/>
        <v>2024</v>
      </c>
      <c r="C394" s="3">
        <v>5.2299999999999999E-2</v>
      </c>
      <c r="D394" s="3">
        <v>6.0999999999999999E-2</v>
      </c>
      <c r="E394" s="7">
        <v>0.5</v>
      </c>
      <c r="F394" s="5">
        <f t="shared" si="13"/>
        <v>5.6649999999999999E-2</v>
      </c>
    </row>
    <row r="395" spans="1:6">
      <c r="A395" s="11">
        <f>WORKDAY($A$2,COUNT($A$2:$A394))</f>
        <v>45477</v>
      </c>
      <c r="B395" s="4">
        <f t="shared" si="12"/>
        <v>2024</v>
      </c>
      <c r="C395" s="3">
        <v>5.2299999999999999E-2</v>
      </c>
      <c r="D395" s="3">
        <v>6.0999999999999999E-2</v>
      </c>
      <c r="E395" s="7">
        <v>0.5</v>
      </c>
      <c r="F395" s="5">
        <f t="shared" si="13"/>
        <v>5.6649999999999999E-2</v>
      </c>
    </row>
    <row r="396" spans="1:6">
      <c r="A396" s="11">
        <f>WORKDAY($A$2,COUNT($A$2:$A395))</f>
        <v>45478</v>
      </c>
      <c r="B396" s="4">
        <f t="shared" si="12"/>
        <v>2024</v>
      </c>
      <c r="C396" s="3">
        <v>5.2299999999999999E-2</v>
      </c>
      <c r="D396" s="3">
        <v>6.0999999999999999E-2</v>
      </c>
      <c r="E396" s="7">
        <v>0.5</v>
      </c>
      <c r="F396" s="5">
        <f t="shared" si="13"/>
        <v>5.6649999999999999E-2</v>
      </c>
    </row>
    <row r="397" spans="1:6">
      <c r="A397" s="11">
        <f>WORKDAY($A$2,COUNT($A$2:$A396))</f>
        <v>45481</v>
      </c>
      <c r="B397" s="4">
        <f t="shared" si="12"/>
        <v>2024</v>
      </c>
      <c r="C397" s="3">
        <v>5.2299999999999999E-2</v>
      </c>
      <c r="D397" s="3">
        <v>6.0999999999999999E-2</v>
      </c>
      <c r="E397" s="7">
        <v>0.5</v>
      </c>
      <c r="F397" s="5">
        <f t="shared" si="13"/>
        <v>5.6649999999999999E-2</v>
      </c>
    </row>
    <row r="398" spans="1:6">
      <c r="A398" s="11">
        <f>WORKDAY($A$2,COUNT($A$2:$A397))</f>
        <v>45482</v>
      </c>
      <c r="B398" s="4">
        <f t="shared" si="12"/>
        <v>2024</v>
      </c>
      <c r="C398" s="3">
        <v>5.2299999999999999E-2</v>
      </c>
      <c r="D398" s="3">
        <v>6.0999999999999999E-2</v>
      </c>
      <c r="E398" s="7">
        <v>0.5</v>
      </c>
      <c r="F398" s="5">
        <f t="shared" si="13"/>
        <v>5.6649999999999999E-2</v>
      </c>
    </row>
    <row r="399" spans="1:6">
      <c r="A399" s="11">
        <f>WORKDAY($A$2,COUNT($A$2:$A398))</f>
        <v>45483</v>
      </c>
      <c r="B399" s="4">
        <f t="shared" si="12"/>
        <v>2024</v>
      </c>
      <c r="C399" s="3">
        <v>5.2299999999999999E-2</v>
      </c>
      <c r="D399" s="3">
        <v>6.0999999999999999E-2</v>
      </c>
      <c r="E399" s="7">
        <v>0.5</v>
      </c>
      <c r="F399" s="5">
        <f t="shared" si="13"/>
        <v>5.6649999999999999E-2</v>
      </c>
    </row>
    <row r="400" spans="1:6">
      <c r="A400" s="11">
        <f>WORKDAY($A$2,COUNT($A$2:$A399))</f>
        <v>45484</v>
      </c>
      <c r="B400" s="4">
        <f t="shared" si="12"/>
        <v>2024</v>
      </c>
      <c r="C400" s="3">
        <v>5.2299999999999999E-2</v>
      </c>
      <c r="D400" s="3">
        <v>6.0999999999999999E-2</v>
      </c>
      <c r="E400" s="7">
        <v>0.5</v>
      </c>
      <c r="F400" s="5">
        <f t="shared" si="13"/>
        <v>5.6649999999999999E-2</v>
      </c>
    </row>
    <row r="401" spans="1:6">
      <c r="A401" s="11">
        <f>WORKDAY($A$2,COUNT($A$2:$A400))</f>
        <v>45485</v>
      </c>
      <c r="B401" s="4">
        <f t="shared" si="12"/>
        <v>2024</v>
      </c>
      <c r="C401" s="3">
        <v>5.2299999999999999E-2</v>
      </c>
      <c r="D401" s="3">
        <v>6.0999999999999999E-2</v>
      </c>
      <c r="E401" s="7">
        <v>0.5</v>
      </c>
      <c r="F401" s="5">
        <f t="shared" si="13"/>
        <v>5.6649999999999999E-2</v>
      </c>
    </row>
    <row r="402" spans="1:6">
      <c r="A402" s="11">
        <f>WORKDAY($A$2,COUNT($A$2:$A401))</f>
        <v>45488</v>
      </c>
      <c r="B402" s="4">
        <f t="shared" si="12"/>
        <v>2024</v>
      </c>
      <c r="C402" s="3">
        <v>5.2299999999999999E-2</v>
      </c>
      <c r="D402" s="3">
        <v>6.0999999999999999E-2</v>
      </c>
      <c r="E402" s="7">
        <v>0.5</v>
      </c>
      <c r="F402" s="5">
        <f t="shared" si="13"/>
        <v>5.6649999999999999E-2</v>
      </c>
    </row>
    <row r="403" spans="1:6">
      <c r="A403" s="11">
        <f>WORKDAY($A$2,COUNT($A$2:$A402))</f>
        <v>45489</v>
      </c>
      <c r="B403" s="4">
        <f t="shared" si="12"/>
        <v>2024</v>
      </c>
      <c r="C403" s="3">
        <v>5.2299999999999999E-2</v>
      </c>
      <c r="D403" s="3">
        <v>6.0999999999999999E-2</v>
      </c>
      <c r="E403" s="7">
        <v>0.5</v>
      </c>
      <c r="F403" s="5">
        <f t="shared" si="13"/>
        <v>5.6649999999999999E-2</v>
      </c>
    </row>
    <row r="404" spans="1:6">
      <c r="A404" s="11">
        <f>WORKDAY($A$2,COUNT($A$2:$A403))</f>
        <v>45490</v>
      </c>
      <c r="B404" s="4">
        <f t="shared" si="12"/>
        <v>2024</v>
      </c>
      <c r="C404" s="3">
        <v>5.2299999999999999E-2</v>
      </c>
      <c r="D404" s="3">
        <v>6.0999999999999999E-2</v>
      </c>
      <c r="E404" s="7">
        <v>0.5</v>
      </c>
      <c r="F404" s="5">
        <f t="shared" si="13"/>
        <v>5.6649999999999999E-2</v>
      </c>
    </row>
    <row r="405" spans="1:6">
      <c r="A405" s="11">
        <f>WORKDAY($A$2,COUNT($A$2:$A404))</f>
        <v>45491</v>
      </c>
      <c r="B405" s="4">
        <f t="shared" si="12"/>
        <v>2024</v>
      </c>
      <c r="C405" s="3">
        <v>5.2299999999999999E-2</v>
      </c>
      <c r="D405" s="3">
        <v>6.0999999999999999E-2</v>
      </c>
      <c r="E405" s="7">
        <v>0.5</v>
      </c>
      <c r="F405" s="5">
        <f t="shared" si="13"/>
        <v>5.6649999999999999E-2</v>
      </c>
    </row>
    <row r="406" spans="1:6">
      <c r="A406" s="11">
        <f>WORKDAY($A$2,COUNT($A$2:$A405))</f>
        <v>45492</v>
      </c>
      <c r="B406" s="4">
        <f t="shared" si="12"/>
        <v>2024</v>
      </c>
      <c r="C406" s="3">
        <v>5.2299999999999999E-2</v>
      </c>
      <c r="D406" s="3">
        <v>6.0999999999999999E-2</v>
      </c>
      <c r="E406" s="7">
        <v>0.5</v>
      </c>
      <c r="F406" s="5">
        <f t="shared" si="13"/>
        <v>5.6649999999999999E-2</v>
      </c>
    </row>
    <row r="407" spans="1:6">
      <c r="A407" s="11">
        <f>WORKDAY($A$2,COUNT($A$2:$A406))</f>
        <v>45495</v>
      </c>
      <c r="B407" s="4">
        <f t="shared" si="12"/>
        <v>2024</v>
      </c>
      <c r="C407" s="3">
        <v>5.2299999999999999E-2</v>
      </c>
      <c r="D407" s="3">
        <v>6.0999999999999999E-2</v>
      </c>
      <c r="E407" s="7">
        <v>0.5</v>
      </c>
      <c r="F407" s="5">
        <f t="shared" si="13"/>
        <v>5.6649999999999999E-2</v>
      </c>
    </row>
    <row r="408" spans="1:6">
      <c r="A408" s="11">
        <f>WORKDAY($A$2,COUNT($A$2:$A407))</f>
        <v>45496</v>
      </c>
      <c r="B408" s="4">
        <f t="shared" si="12"/>
        <v>2024</v>
      </c>
      <c r="C408" s="3">
        <v>5.2299999999999999E-2</v>
      </c>
      <c r="D408" s="3">
        <v>6.0999999999999999E-2</v>
      </c>
      <c r="E408" s="7">
        <v>0.5</v>
      </c>
      <c r="F408" s="5">
        <f t="shared" si="13"/>
        <v>5.6649999999999999E-2</v>
      </c>
    </row>
    <row r="409" spans="1:6">
      <c r="A409" s="11">
        <f>WORKDAY($A$2,COUNT($A$2:$A408))</f>
        <v>45497</v>
      </c>
      <c r="B409" s="4">
        <f t="shared" si="12"/>
        <v>2024</v>
      </c>
      <c r="C409" s="3">
        <v>5.2299999999999999E-2</v>
      </c>
      <c r="D409" s="3">
        <v>6.0999999999999999E-2</v>
      </c>
      <c r="E409" s="7">
        <v>0.5</v>
      </c>
      <c r="F409" s="5">
        <f t="shared" si="13"/>
        <v>5.6649999999999999E-2</v>
      </c>
    </row>
    <row r="410" spans="1:6">
      <c r="A410" s="11">
        <f>WORKDAY($A$2,COUNT($A$2:$A409))</f>
        <v>45498</v>
      </c>
      <c r="B410" s="4">
        <f t="shared" si="12"/>
        <v>2024</v>
      </c>
      <c r="C410" s="3">
        <v>5.2299999999999999E-2</v>
      </c>
      <c r="D410" s="3">
        <v>6.0999999999999999E-2</v>
      </c>
      <c r="E410" s="7">
        <v>0.5</v>
      </c>
      <c r="F410" s="5">
        <f t="shared" si="13"/>
        <v>5.6649999999999999E-2</v>
      </c>
    </row>
    <row r="411" spans="1:6">
      <c r="A411" s="11">
        <f>WORKDAY($A$2,COUNT($A$2:$A410))</f>
        <v>45499</v>
      </c>
      <c r="B411" s="4">
        <f t="shared" si="12"/>
        <v>2024</v>
      </c>
      <c r="C411" s="3">
        <v>5.2299999999999999E-2</v>
      </c>
      <c r="D411" s="3">
        <v>6.0999999999999999E-2</v>
      </c>
      <c r="E411" s="7">
        <v>0.5</v>
      </c>
      <c r="F411" s="5">
        <f t="shared" si="13"/>
        <v>5.6649999999999999E-2</v>
      </c>
    </row>
    <row r="412" spans="1:6">
      <c r="A412" s="11">
        <f>WORKDAY($A$2,COUNT($A$2:$A411))</f>
        <v>45502</v>
      </c>
      <c r="B412" s="4">
        <f t="shared" si="12"/>
        <v>2024</v>
      </c>
      <c r="C412" s="3">
        <v>5.2299999999999999E-2</v>
      </c>
      <c r="D412" s="3">
        <v>6.0999999999999999E-2</v>
      </c>
      <c r="E412" s="7">
        <v>0.5</v>
      </c>
      <c r="F412" s="5">
        <f t="shared" si="13"/>
        <v>5.6649999999999999E-2</v>
      </c>
    </row>
    <row r="413" spans="1:6">
      <c r="A413" s="11">
        <f>WORKDAY($A$2,COUNT($A$2:$A412))</f>
        <v>45503</v>
      </c>
      <c r="B413" s="4">
        <f t="shared" si="12"/>
        <v>2024</v>
      </c>
      <c r="C413" s="3">
        <v>5.2299999999999999E-2</v>
      </c>
      <c r="D413" s="3">
        <v>6.0999999999999999E-2</v>
      </c>
      <c r="E413" s="7">
        <v>0.5</v>
      </c>
      <c r="F413" s="5">
        <f t="shared" si="13"/>
        <v>5.6649999999999999E-2</v>
      </c>
    </row>
    <row r="414" spans="1:6">
      <c r="A414" s="11">
        <f>WORKDAY($A$2,COUNT($A$2:$A413))</f>
        <v>45504</v>
      </c>
      <c r="B414" s="4">
        <f t="shared" si="12"/>
        <v>2024</v>
      </c>
      <c r="C414" s="3">
        <v>5.2299999999999999E-2</v>
      </c>
      <c r="D414" s="3">
        <v>6.0999999999999999E-2</v>
      </c>
      <c r="E414" s="7">
        <v>0.5</v>
      </c>
      <c r="F414" s="5">
        <f t="shared" si="13"/>
        <v>5.6649999999999999E-2</v>
      </c>
    </row>
    <row r="415" spans="1:6">
      <c r="A415" s="11">
        <f>WORKDAY($A$2,COUNT($A$2:$A414))</f>
        <v>45505</v>
      </c>
      <c r="B415" s="4">
        <f t="shared" si="12"/>
        <v>2024</v>
      </c>
      <c r="C415" s="3">
        <v>5.2299999999999999E-2</v>
      </c>
      <c r="D415" s="3">
        <v>6.0999999999999999E-2</v>
      </c>
      <c r="E415" s="7">
        <v>0.5</v>
      </c>
      <c r="F415" s="5">
        <f t="shared" si="13"/>
        <v>5.6649999999999999E-2</v>
      </c>
    </row>
    <row r="416" spans="1:6">
      <c r="A416" s="11">
        <f>WORKDAY($A$2,COUNT($A$2:$A415))</f>
        <v>45506</v>
      </c>
      <c r="B416" s="4">
        <f t="shared" si="12"/>
        <v>2024</v>
      </c>
      <c r="C416" s="3">
        <v>5.2299999999999999E-2</v>
      </c>
      <c r="D416" s="3">
        <v>6.0999999999999999E-2</v>
      </c>
      <c r="E416" s="7">
        <v>0.5</v>
      </c>
      <c r="F416" s="5">
        <f t="shared" si="13"/>
        <v>5.6649999999999999E-2</v>
      </c>
    </row>
    <row r="417" spans="1:6">
      <c r="A417" s="11">
        <f>WORKDAY($A$2,COUNT($A$2:$A416))</f>
        <v>45509</v>
      </c>
      <c r="B417" s="4">
        <f t="shared" si="12"/>
        <v>2024</v>
      </c>
      <c r="C417" s="3">
        <v>5.2299999999999999E-2</v>
      </c>
      <c r="D417" s="3">
        <v>6.0999999999999999E-2</v>
      </c>
      <c r="E417" s="7">
        <v>0.5</v>
      </c>
      <c r="F417" s="5">
        <f t="shared" si="13"/>
        <v>5.6649999999999999E-2</v>
      </c>
    </row>
    <row r="418" spans="1:6">
      <c r="A418" s="11">
        <f>WORKDAY($A$2,COUNT($A$2:$A417))</f>
        <v>45510</v>
      </c>
      <c r="B418" s="4">
        <f t="shared" si="12"/>
        <v>2024</v>
      </c>
      <c r="C418" s="3">
        <v>5.2299999999999999E-2</v>
      </c>
      <c r="D418" s="3">
        <v>6.0999999999999999E-2</v>
      </c>
      <c r="E418" s="7">
        <v>0.5</v>
      </c>
      <c r="F418" s="5">
        <f t="shared" si="13"/>
        <v>5.6649999999999999E-2</v>
      </c>
    </row>
    <row r="419" spans="1:6">
      <c r="A419" s="11">
        <f>WORKDAY($A$2,COUNT($A$2:$A418))</f>
        <v>45511</v>
      </c>
      <c r="B419" s="4">
        <f t="shared" si="12"/>
        <v>2024</v>
      </c>
      <c r="C419" s="3">
        <v>5.2299999999999999E-2</v>
      </c>
      <c r="D419" s="3">
        <v>6.0999999999999999E-2</v>
      </c>
      <c r="E419" s="7">
        <v>0.5</v>
      </c>
      <c r="F419" s="5">
        <f t="shared" si="13"/>
        <v>5.6649999999999999E-2</v>
      </c>
    </row>
    <row r="420" spans="1:6">
      <c r="A420" s="11">
        <f>WORKDAY($A$2,COUNT($A$2:$A419))</f>
        <v>45512</v>
      </c>
      <c r="B420" s="4">
        <f t="shared" si="12"/>
        <v>2024</v>
      </c>
      <c r="C420" s="3">
        <v>5.2299999999999999E-2</v>
      </c>
      <c r="D420" s="3">
        <v>6.0999999999999999E-2</v>
      </c>
      <c r="E420" s="7">
        <v>0.5</v>
      </c>
      <c r="F420" s="5">
        <f t="shared" si="13"/>
        <v>5.6649999999999999E-2</v>
      </c>
    </row>
    <row r="421" spans="1:6">
      <c r="A421" s="11">
        <f>WORKDAY($A$2,COUNT($A$2:$A420))</f>
        <v>45513</v>
      </c>
      <c r="B421" s="4">
        <f t="shared" si="12"/>
        <v>2024</v>
      </c>
      <c r="C421" s="3">
        <v>5.2299999999999999E-2</v>
      </c>
      <c r="D421" s="3">
        <v>6.0999999999999999E-2</v>
      </c>
      <c r="E421" s="7">
        <v>0.5</v>
      </c>
      <c r="F421" s="5">
        <f t="shared" si="13"/>
        <v>5.6649999999999999E-2</v>
      </c>
    </row>
    <row r="422" spans="1:6">
      <c r="A422" s="11">
        <f>WORKDAY($A$2,COUNT($A$2:$A421))</f>
        <v>45516</v>
      </c>
      <c r="B422" s="4">
        <f t="shared" si="12"/>
        <v>2024</v>
      </c>
      <c r="C422" s="3">
        <v>5.2299999999999999E-2</v>
      </c>
      <c r="D422" s="3">
        <v>6.0999999999999999E-2</v>
      </c>
      <c r="E422" s="7">
        <v>0.5</v>
      </c>
      <c r="F422" s="5">
        <f t="shared" si="13"/>
        <v>5.6649999999999999E-2</v>
      </c>
    </row>
    <row r="423" spans="1:6">
      <c r="A423" s="11">
        <f>WORKDAY($A$2,COUNT($A$2:$A422))</f>
        <v>45517</v>
      </c>
      <c r="B423" s="4">
        <f t="shared" si="12"/>
        <v>2024</v>
      </c>
      <c r="C423" s="3">
        <v>5.2299999999999999E-2</v>
      </c>
      <c r="D423" s="3">
        <v>6.0999999999999999E-2</v>
      </c>
      <c r="E423" s="7">
        <v>0.5</v>
      </c>
      <c r="F423" s="5">
        <f t="shared" si="13"/>
        <v>5.6649999999999999E-2</v>
      </c>
    </row>
    <row r="424" spans="1:6">
      <c r="A424" s="11">
        <f>WORKDAY($A$2,COUNT($A$2:$A423))</f>
        <v>45518</v>
      </c>
      <c r="B424" s="4">
        <f t="shared" si="12"/>
        <v>2024</v>
      </c>
      <c r="C424" s="3">
        <v>5.2299999999999999E-2</v>
      </c>
      <c r="D424" s="3">
        <v>6.0999999999999999E-2</v>
      </c>
      <c r="E424" s="7">
        <v>0.5</v>
      </c>
      <c r="F424" s="5">
        <f t="shared" si="13"/>
        <v>5.6649999999999999E-2</v>
      </c>
    </row>
    <row r="425" spans="1:6">
      <c r="A425" s="11">
        <f>WORKDAY($A$2,COUNT($A$2:$A424))</f>
        <v>45519</v>
      </c>
      <c r="B425" s="4">
        <f t="shared" si="12"/>
        <v>2024</v>
      </c>
      <c r="C425" s="3">
        <v>5.2299999999999999E-2</v>
      </c>
      <c r="D425" s="3">
        <v>6.0999999999999999E-2</v>
      </c>
      <c r="E425" s="7">
        <v>0.5</v>
      </c>
      <c r="F425" s="5">
        <f t="shared" si="13"/>
        <v>5.6649999999999999E-2</v>
      </c>
    </row>
    <row r="426" spans="1:6">
      <c r="A426" s="11">
        <f>WORKDAY($A$2,COUNT($A$2:$A425))</f>
        <v>45520</v>
      </c>
      <c r="B426" s="4">
        <f t="shared" si="12"/>
        <v>2024</v>
      </c>
      <c r="C426" s="3">
        <v>5.2299999999999999E-2</v>
      </c>
      <c r="D426" s="3">
        <v>6.0999999999999999E-2</v>
      </c>
      <c r="E426" s="7">
        <v>0.5</v>
      </c>
      <c r="F426" s="5">
        <f t="shared" si="13"/>
        <v>5.6649999999999999E-2</v>
      </c>
    </row>
    <row r="427" spans="1:6">
      <c r="A427" s="11">
        <f>WORKDAY($A$2,COUNT($A$2:$A426))</f>
        <v>45523</v>
      </c>
      <c r="B427" s="4">
        <f t="shared" si="12"/>
        <v>2024</v>
      </c>
      <c r="C427" s="3">
        <v>5.2299999999999999E-2</v>
      </c>
      <c r="D427" s="3">
        <v>6.0999999999999999E-2</v>
      </c>
      <c r="E427" s="7">
        <v>0.5</v>
      </c>
      <c r="F427" s="5">
        <f t="shared" si="13"/>
        <v>5.6649999999999999E-2</v>
      </c>
    </row>
    <row r="428" spans="1:6">
      <c r="A428" s="11">
        <f>WORKDAY($A$2,COUNT($A$2:$A427))</f>
        <v>45524</v>
      </c>
      <c r="B428" s="4">
        <f t="shared" si="12"/>
        <v>2024</v>
      </c>
      <c r="C428" s="3">
        <v>5.2299999999999999E-2</v>
      </c>
      <c r="D428" s="3">
        <v>6.0999999999999999E-2</v>
      </c>
      <c r="E428" s="7">
        <v>0.5</v>
      </c>
      <c r="F428" s="5">
        <f t="shared" si="13"/>
        <v>5.6649999999999999E-2</v>
      </c>
    </row>
    <row r="429" spans="1:6">
      <c r="A429" s="11">
        <f>WORKDAY($A$2,COUNT($A$2:$A428))</f>
        <v>45525</v>
      </c>
      <c r="B429" s="4">
        <f t="shared" si="12"/>
        <v>2024</v>
      </c>
      <c r="C429" s="3">
        <v>5.2299999999999999E-2</v>
      </c>
      <c r="D429" s="3">
        <v>6.0999999999999999E-2</v>
      </c>
      <c r="E429" s="7">
        <v>0.5</v>
      </c>
      <c r="F429" s="5">
        <f t="shared" si="13"/>
        <v>5.6649999999999999E-2</v>
      </c>
    </row>
    <row r="430" spans="1:6">
      <c r="A430" s="11">
        <f>WORKDAY($A$2,COUNT($A$2:$A429))</f>
        <v>45526</v>
      </c>
      <c r="B430" s="4">
        <f t="shared" si="12"/>
        <v>2024</v>
      </c>
      <c r="C430" s="3">
        <v>5.2299999999999999E-2</v>
      </c>
      <c r="D430" s="3">
        <v>6.0999999999999999E-2</v>
      </c>
      <c r="E430" s="7">
        <v>0.5</v>
      </c>
      <c r="F430" s="5">
        <f t="shared" si="13"/>
        <v>5.6649999999999999E-2</v>
      </c>
    </row>
    <row r="431" spans="1:6">
      <c r="A431" s="11">
        <f>WORKDAY($A$2,COUNT($A$2:$A430))</f>
        <v>45527</v>
      </c>
      <c r="B431" s="4">
        <f t="shared" si="12"/>
        <v>2024</v>
      </c>
      <c r="C431" s="3">
        <v>5.2299999999999999E-2</v>
      </c>
      <c r="D431" s="3">
        <v>6.0999999999999999E-2</v>
      </c>
      <c r="E431" s="7">
        <v>0.5</v>
      </c>
      <c r="F431" s="5">
        <f t="shared" si="13"/>
        <v>5.6649999999999999E-2</v>
      </c>
    </row>
    <row r="432" spans="1:6">
      <c r="A432" s="11">
        <f>WORKDAY($A$2,COUNT($A$2:$A431))</f>
        <v>45530</v>
      </c>
      <c r="B432" s="4">
        <f t="shared" si="12"/>
        <v>2024</v>
      </c>
      <c r="C432" s="3">
        <v>5.2299999999999999E-2</v>
      </c>
      <c r="D432" s="3">
        <v>6.0999999999999999E-2</v>
      </c>
      <c r="E432" s="7">
        <v>0.5</v>
      </c>
      <c r="F432" s="5">
        <f t="shared" si="13"/>
        <v>5.6649999999999999E-2</v>
      </c>
    </row>
    <row r="433" spans="1:6">
      <c r="A433" s="11">
        <f>WORKDAY($A$2,COUNT($A$2:$A432))</f>
        <v>45531</v>
      </c>
      <c r="B433" s="4">
        <f t="shared" si="12"/>
        <v>2024</v>
      </c>
      <c r="C433" s="3">
        <v>5.2299999999999999E-2</v>
      </c>
      <c r="D433" s="3">
        <v>6.0999999999999999E-2</v>
      </c>
      <c r="E433" s="7">
        <v>0.5</v>
      </c>
      <c r="F433" s="5">
        <f t="shared" si="13"/>
        <v>5.6649999999999999E-2</v>
      </c>
    </row>
    <row r="434" spans="1:6">
      <c r="A434" s="11">
        <f>WORKDAY($A$2,COUNT($A$2:$A433))</f>
        <v>45532</v>
      </c>
      <c r="B434" s="4">
        <f t="shared" si="12"/>
        <v>2024</v>
      </c>
      <c r="C434" s="3">
        <v>5.2299999999999999E-2</v>
      </c>
      <c r="D434" s="3">
        <v>6.0999999999999999E-2</v>
      </c>
      <c r="E434" s="7">
        <v>0.5</v>
      </c>
      <c r="F434" s="5">
        <f t="shared" si="13"/>
        <v>5.6649999999999999E-2</v>
      </c>
    </row>
    <row r="435" spans="1:6">
      <c r="A435" s="11">
        <f>WORKDAY($A$2,COUNT($A$2:$A434))</f>
        <v>45533</v>
      </c>
      <c r="B435" s="4">
        <f t="shared" si="12"/>
        <v>2024</v>
      </c>
      <c r="C435" s="3">
        <v>5.2299999999999999E-2</v>
      </c>
      <c r="D435" s="3">
        <v>6.0999999999999999E-2</v>
      </c>
      <c r="E435" s="7">
        <v>0.5</v>
      </c>
      <c r="F435" s="5">
        <f t="shared" si="13"/>
        <v>5.6649999999999999E-2</v>
      </c>
    </row>
    <row r="436" spans="1:6">
      <c r="A436" s="11">
        <f>WORKDAY($A$2,COUNT($A$2:$A435))</f>
        <v>45534</v>
      </c>
      <c r="B436" s="4">
        <f t="shared" si="12"/>
        <v>2024</v>
      </c>
      <c r="C436" s="3">
        <v>5.2299999999999999E-2</v>
      </c>
      <c r="D436" s="3">
        <v>6.0999999999999999E-2</v>
      </c>
      <c r="E436" s="7">
        <v>0.5</v>
      </c>
      <c r="F436" s="5">
        <f t="shared" si="13"/>
        <v>5.6649999999999999E-2</v>
      </c>
    </row>
    <row r="437" spans="1:6">
      <c r="A437" s="11">
        <f>WORKDAY($A$2,COUNT($A$2:$A436))</f>
        <v>45537</v>
      </c>
      <c r="B437" s="4">
        <f t="shared" si="12"/>
        <v>2024</v>
      </c>
      <c r="C437" s="3">
        <v>5.2299999999999999E-2</v>
      </c>
      <c r="D437" s="3">
        <v>6.0999999999999999E-2</v>
      </c>
      <c r="E437" s="7">
        <v>0.5</v>
      </c>
      <c r="F437" s="5">
        <f t="shared" si="13"/>
        <v>5.6649999999999999E-2</v>
      </c>
    </row>
    <row r="438" spans="1:6">
      <c r="A438" s="11">
        <f>WORKDAY($A$2,COUNT($A$2:$A437))</f>
        <v>45538</v>
      </c>
      <c r="B438" s="4">
        <f t="shared" si="12"/>
        <v>2024</v>
      </c>
      <c r="C438" s="3">
        <v>5.2299999999999999E-2</v>
      </c>
      <c r="D438" s="3">
        <v>6.0999999999999999E-2</v>
      </c>
      <c r="E438" s="7">
        <v>0.5</v>
      </c>
      <c r="F438" s="5">
        <f t="shared" si="13"/>
        <v>5.6649999999999999E-2</v>
      </c>
    </row>
    <row r="439" spans="1:6">
      <c r="A439" s="11">
        <f>WORKDAY($A$2,COUNT($A$2:$A438))</f>
        <v>45539</v>
      </c>
      <c r="B439" s="4">
        <f t="shared" si="12"/>
        <v>2024</v>
      </c>
      <c r="C439" s="3">
        <v>5.2299999999999999E-2</v>
      </c>
      <c r="D439" s="3">
        <v>6.0999999999999999E-2</v>
      </c>
      <c r="E439" s="7">
        <v>0.5</v>
      </c>
      <c r="F439" s="5">
        <f t="shared" si="13"/>
        <v>5.6649999999999999E-2</v>
      </c>
    </row>
    <row r="440" spans="1:6">
      <c r="A440" s="11">
        <f>WORKDAY($A$2,COUNT($A$2:$A439))</f>
        <v>45540</v>
      </c>
      <c r="B440" s="4">
        <f t="shared" si="12"/>
        <v>2024</v>
      </c>
      <c r="C440" s="3">
        <v>5.2299999999999999E-2</v>
      </c>
      <c r="D440" s="3">
        <v>6.0999999999999999E-2</v>
      </c>
      <c r="E440" s="7">
        <v>0.5</v>
      </c>
      <c r="F440" s="5">
        <f t="shared" si="13"/>
        <v>5.6649999999999999E-2</v>
      </c>
    </row>
    <row r="441" spans="1:6">
      <c r="A441" s="11">
        <f>WORKDAY($A$2,COUNT($A$2:$A440))</f>
        <v>45541</v>
      </c>
      <c r="B441" s="4">
        <f t="shared" si="12"/>
        <v>2024</v>
      </c>
      <c r="C441" s="3">
        <v>5.2299999999999999E-2</v>
      </c>
      <c r="D441" s="3">
        <v>6.0999999999999999E-2</v>
      </c>
      <c r="E441" s="7">
        <v>0.5</v>
      </c>
      <c r="F441" s="5">
        <f t="shared" si="13"/>
        <v>5.6649999999999999E-2</v>
      </c>
    </row>
    <row r="442" spans="1:6">
      <c r="A442" s="11">
        <f>WORKDAY($A$2,COUNT($A$2:$A441))</f>
        <v>45544</v>
      </c>
      <c r="B442" s="4">
        <f t="shared" si="12"/>
        <v>2024</v>
      </c>
      <c r="C442" s="3">
        <v>5.2299999999999999E-2</v>
      </c>
      <c r="D442" s="3">
        <v>6.0999999999999999E-2</v>
      </c>
      <c r="E442" s="7">
        <v>0.5</v>
      </c>
      <c r="F442" s="5">
        <f t="shared" si="13"/>
        <v>5.6649999999999999E-2</v>
      </c>
    </row>
    <row r="443" spans="1:6">
      <c r="A443" s="11">
        <f>WORKDAY($A$2,COUNT($A$2:$A442))</f>
        <v>45545</v>
      </c>
      <c r="B443" s="4">
        <f t="shared" si="12"/>
        <v>2024</v>
      </c>
      <c r="C443" s="3">
        <v>5.2299999999999999E-2</v>
      </c>
      <c r="D443" s="3">
        <v>6.0999999999999999E-2</v>
      </c>
      <c r="E443" s="7">
        <v>0.5</v>
      </c>
      <c r="F443" s="5">
        <f t="shared" si="13"/>
        <v>5.6649999999999999E-2</v>
      </c>
    </row>
    <row r="444" spans="1:6">
      <c r="A444" s="11">
        <f>WORKDAY($A$2,COUNT($A$2:$A443))</f>
        <v>45546</v>
      </c>
      <c r="B444" s="4">
        <f t="shared" si="12"/>
        <v>2024</v>
      </c>
      <c r="C444" s="3">
        <v>5.2299999999999999E-2</v>
      </c>
      <c r="D444" s="3">
        <v>6.0999999999999999E-2</v>
      </c>
      <c r="E444" s="7">
        <v>0.5</v>
      </c>
      <c r="F444" s="5">
        <f t="shared" si="13"/>
        <v>5.6649999999999999E-2</v>
      </c>
    </row>
    <row r="445" spans="1:6">
      <c r="A445" s="11">
        <f>WORKDAY($A$2,COUNT($A$2:$A444))</f>
        <v>45547</v>
      </c>
      <c r="B445" s="4">
        <f t="shared" si="12"/>
        <v>2024</v>
      </c>
      <c r="C445" s="3">
        <v>5.2299999999999999E-2</v>
      </c>
      <c r="D445" s="3">
        <v>6.0999999999999999E-2</v>
      </c>
      <c r="E445" s="7">
        <v>0.5</v>
      </c>
      <c r="F445" s="5">
        <f t="shared" si="13"/>
        <v>5.6649999999999999E-2</v>
      </c>
    </row>
    <row r="446" spans="1:6">
      <c r="A446" s="11">
        <f>WORKDAY($A$2,COUNT($A$2:$A445))</f>
        <v>45548</v>
      </c>
      <c r="B446" s="4">
        <f t="shared" ref="B446:B509" si="14" xml:space="preserve"> YEAR( A446 )</f>
        <v>2024</v>
      </c>
      <c r="C446" s="3">
        <v>5.2299999999999999E-2</v>
      </c>
      <c r="D446" s="3">
        <v>6.0999999999999999E-2</v>
      </c>
      <c r="E446" s="7">
        <v>0.5</v>
      </c>
      <c r="F446" s="5">
        <f t="shared" ref="F446:F509" si="15" xml:space="preserve"> E446 * C446 + ( 1 - E446 ) * D446</f>
        <v>5.6649999999999999E-2</v>
      </c>
    </row>
    <row r="447" spans="1:6">
      <c r="A447" s="11">
        <f>WORKDAY($A$2,COUNT($A$2:$A446))</f>
        <v>45551</v>
      </c>
      <c r="B447" s="4">
        <f t="shared" si="14"/>
        <v>2024</v>
      </c>
      <c r="C447" s="3">
        <v>5.2299999999999999E-2</v>
      </c>
      <c r="D447" s="3">
        <v>6.0999999999999999E-2</v>
      </c>
      <c r="E447" s="7">
        <v>0.5</v>
      </c>
      <c r="F447" s="5">
        <f t="shared" si="15"/>
        <v>5.6649999999999999E-2</v>
      </c>
    </row>
    <row r="448" spans="1:6">
      <c r="A448" s="11">
        <f>WORKDAY($A$2,COUNT($A$2:$A447))</f>
        <v>45552</v>
      </c>
      <c r="B448" s="4">
        <f t="shared" si="14"/>
        <v>2024</v>
      </c>
      <c r="C448" s="3">
        <v>5.2299999999999999E-2</v>
      </c>
      <c r="D448" s="3">
        <v>6.0999999999999999E-2</v>
      </c>
      <c r="E448" s="7">
        <v>0.5</v>
      </c>
      <c r="F448" s="5">
        <f t="shared" si="15"/>
        <v>5.6649999999999999E-2</v>
      </c>
    </row>
    <row r="449" spans="1:6">
      <c r="A449" s="11">
        <f>WORKDAY($A$2,COUNT($A$2:$A448))</f>
        <v>45553</v>
      </c>
      <c r="B449" s="4">
        <f t="shared" si="14"/>
        <v>2024</v>
      </c>
      <c r="C449" s="3">
        <v>5.2299999999999999E-2</v>
      </c>
      <c r="D449" s="3">
        <v>6.0999999999999999E-2</v>
      </c>
      <c r="E449" s="7">
        <v>0.5</v>
      </c>
      <c r="F449" s="5">
        <f t="shared" si="15"/>
        <v>5.6649999999999999E-2</v>
      </c>
    </row>
    <row r="450" spans="1:6">
      <c r="A450" s="11">
        <f>WORKDAY($A$2,COUNT($A$2:$A449))</f>
        <v>45554</v>
      </c>
      <c r="B450" s="4">
        <f t="shared" si="14"/>
        <v>2024</v>
      </c>
      <c r="C450" s="3">
        <v>5.2299999999999999E-2</v>
      </c>
      <c r="D450" s="3">
        <v>6.0999999999999999E-2</v>
      </c>
      <c r="E450" s="7">
        <v>0.5</v>
      </c>
      <c r="F450" s="5">
        <f t="shared" si="15"/>
        <v>5.6649999999999999E-2</v>
      </c>
    </row>
    <row r="451" spans="1:6">
      <c r="A451" s="11">
        <f>WORKDAY($A$2,COUNT($A$2:$A450))</f>
        <v>45555</v>
      </c>
      <c r="B451" s="4">
        <f t="shared" si="14"/>
        <v>2024</v>
      </c>
      <c r="C451" s="3">
        <v>5.2299999999999999E-2</v>
      </c>
      <c r="D451" s="3">
        <v>6.0999999999999999E-2</v>
      </c>
      <c r="E451" s="7">
        <v>0.5</v>
      </c>
      <c r="F451" s="5">
        <f t="shared" si="15"/>
        <v>5.6649999999999999E-2</v>
      </c>
    </row>
    <row r="452" spans="1:6">
      <c r="A452" s="11">
        <f>WORKDAY($A$2,COUNT($A$2:$A451))</f>
        <v>45558</v>
      </c>
      <c r="B452" s="4">
        <f t="shared" si="14"/>
        <v>2024</v>
      </c>
      <c r="C452" s="3">
        <v>5.2299999999999999E-2</v>
      </c>
      <c r="D452" s="3">
        <v>6.0999999999999999E-2</v>
      </c>
      <c r="E452" s="7">
        <v>0.5</v>
      </c>
      <c r="F452" s="5">
        <f t="shared" si="15"/>
        <v>5.6649999999999999E-2</v>
      </c>
    </row>
    <row r="453" spans="1:6">
      <c r="A453" s="11">
        <f>WORKDAY($A$2,COUNT($A$2:$A452))</f>
        <v>45559</v>
      </c>
      <c r="B453" s="4">
        <f t="shared" si="14"/>
        <v>2024</v>
      </c>
      <c r="C453" s="3">
        <v>5.2299999999999999E-2</v>
      </c>
      <c r="D453" s="3">
        <v>6.0999999999999999E-2</v>
      </c>
      <c r="E453" s="7">
        <v>0.5</v>
      </c>
      <c r="F453" s="5">
        <f t="shared" si="15"/>
        <v>5.6649999999999999E-2</v>
      </c>
    </row>
    <row r="454" spans="1:6">
      <c r="A454" s="11">
        <f>WORKDAY($A$2,COUNT($A$2:$A453))</f>
        <v>45560</v>
      </c>
      <c r="B454" s="4">
        <f t="shared" si="14"/>
        <v>2024</v>
      </c>
      <c r="C454" s="3">
        <v>5.2299999999999999E-2</v>
      </c>
      <c r="D454" s="3">
        <v>6.0999999999999999E-2</v>
      </c>
      <c r="E454" s="7">
        <v>0.5</v>
      </c>
      <c r="F454" s="5">
        <f t="shared" si="15"/>
        <v>5.6649999999999999E-2</v>
      </c>
    </row>
    <row r="455" spans="1:6">
      <c r="A455" s="11">
        <f>WORKDAY($A$2,COUNT($A$2:$A454))</f>
        <v>45561</v>
      </c>
      <c r="B455" s="4">
        <f t="shared" si="14"/>
        <v>2024</v>
      </c>
      <c r="C455" s="3">
        <v>5.2299999999999999E-2</v>
      </c>
      <c r="D455" s="3">
        <v>6.0999999999999999E-2</v>
      </c>
      <c r="E455" s="7">
        <v>0.5</v>
      </c>
      <c r="F455" s="5">
        <f t="shared" si="15"/>
        <v>5.6649999999999999E-2</v>
      </c>
    </row>
    <row r="456" spans="1:6">
      <c r="A456" s="11">
        <f>WORKDAY($A$2,COUNT($A$2:$A455))</f>
        <v>45562</v>
      </c>
      <c r="B456" s="4">
        <f t="shared" si="14"/>
        <v>2024</v>
      </c>
      <c r="C456" s="3">
        <v>5.2299999999999999E-2</v>
      </c>
      <c r="D456" s="3">
        <v>6.0999999999999999E-2</v>
      </c>
      <c r="E456" s="7">
        <v>0.5</v>
      </c>
      <c r="F456" s="5">
        <f t="shared" si="15"/>
        <v>5.6649999999999999E-2</v>
      </c>
    </row>
    <row r="457" spans="1:6">
      <c r="A457" s="11">
        <f>WORKDAY($A$2,COUNT($A$2:$A456))</f>
        <v>45565</v>
      </c>
      <c r="B457" s="4">
        <f t="shared" si="14"/>
        <v>2024</v>
      </c>
      <c r="C457" s="3">
        <v>5.2299999999999999E-2</v>
      </c>
      <c r="D457" s="3">
        <v>6.0999999999999999E-2</v>
      </c>
      <c r="E457" s="7">
        <v>0.5</v>
      </c>
      <c r="F457" s="5">
        <f t="shared" si="15"/>
        <v>5.6649999999999999E-2</v>
      </c>
    </row>
    <row r="458" spans="1:6">
      <c r="A458" s="11">
        <f>WORKDAY($A$2,COUNT($A$2:$A457))</f>
        <v>45566</v>
      </c>
      <c r="B458" s="4">
        <f t="shared" si="14"/>
        <v>2024</v>
      </c>
      <c r="C458" s="3">
        <v>5.2299999999999999E-2</v>
      </c>
      <c r="D458" s="3">
        <v>6.0999999999999999E-2</v>
      </c>
      <c r="E458" s="7">
        <v>0.5</v>
      </c>
      <c r="F458" s="5">
        <f t="shared" si="15"/>
        <v>5.6649999999999999E-2</v>
      </c>
    </row>
    <row r="459" spans="1:6">
      <c r="A459" s="11">
        <f>WORKDAY($A$2,COUNT($A$2:$A458))</f>
        <v>45567</v>
      </c>
      <c r="B459" s="4">
        <f t="shared" si="14"/>
        <v>2024</v>
      </c>
      <c r="C459" s="3">
        <v>5.2299999999999999E-2</v>
      </c>
      <c r="D459" s="3">
        <v>6.0999999999999999E-2</v>
      </c>
      <c r="E459" s="7">
        <v>0.5</v>
      </c>
      <c r="F459" s="5">
        <f t="shared" si="15"/>
        <v>5.6649999999999999E-2</v>
      </c>
    </row>
    <row r="460" spans="1:6">
      <c r="A460" s="11">
        <f>WORKDAY($A$2,COUNT($A$2:$A459))</f>
        <v>45568</v>
      </c>
      <c r="B460" s="4">
        <f t="shared" si="14"/>
        <v>2024</v>
      </c>
      <c r="C460" s="3">
        <v>5.2299999999999999E-2</v>
      </c>
      <c r="D460" s="3">
        <v>6.0999999999999999E-2</v>
      </c>
      <c r="E460" s="7">
        <v>0.5</v>
      </c>
      <c r="F460" s="5">
        <f t="shared" si="15"/>
        <v>5.6649999999999999E-2</v>
      </c>
    </row>
    <row r="461" spans="1:6">
      <c r="A461" s="11">
        <f>WORKDAY($A$2,COUNT($A$2:$A460))</f>
        <v>45569</v>
      </c>
      <c r="B461" s="4">
        <f t="shared" si="14"/>
        <v>2024</v>
      </c>
      <c r="C461" s="3">
        <v>5.2299999999999999E-2</v>
      </c>
      <c r="D461" s="3">
        <v>6.0999999999999999E-2</v>
      </c>
      <c r="E461" s="7">
        <v>0.5</v>
      </c>
      <c r="F461" s="5">
        <f t="shared" si="15"/>
        <v>5.6649999999999999E-2</v>
      </c>
    </row>
    <row r="462" spans="1:6">
      <c r="A462" s="11">
        <f>WORKDAY($A$2,COUNT($A$2:$A461))</f>
        <v>45572</v>
      </c>
      <c r="B462" s="4">
        <f t="shared" si="14"/>
        <v>2024</v>
      </c>
      <c r="C462" s="3">
        <v>5.2299999999999999E-2</v>
      </c>
      <c r="D462" s="3">
        <v>6.0999999999999999E-2</v>
      </c>
      <c r="E462" s="7">
        <v>0.5</v>
      </c>
      <c r="F462" s="5">
        <f t="shared" si="15"/>
        <v>5.6649999999999999E-2</v>
      </c>
    </row>
    <row r="463" spans="1:6">
      <c r="A463" s="11">
        <f>WORKDAY($A$2,COUNT($A$2:$A462))</f>
        <v>45573</v>
      </c>
      <c r="B463" s="4">
        <f t="shared" si="14"/>
        <v>2024</v>
      </c>
      <c r="C463" s="3">
        <v>5.2299999999999999E-2</v>
      </c>
      <c r="D463" s="3">
        <v>6.0999999999999999E-2</v>
      </c>
      <c r="E463" s="7">
        <v>0.5</v>
      </c>
      <c r="F463" s="5">
        <f t="shared" si="15"/>
        <v>5.6649999999999999E-2</v>
      </c>
    </row>
    <row r="464" spans="1:6">
      <c r="A464" s="11">
        <f>WORKDAY($A$2,COUNT($A$2:$A463))</f>
        <v>45574</v>
      </c>
      <c r="B464" s="4">
        <f t="shared" si="14"/>
        <v>2024</v>
      </c>
      <c r="C464" s="3">
        <v>5.2299999999999999E-2</v>
      </c>
      <c r="D464" s="3">
        <v>6.0999999999999999E-2</v>
      </c>
      <c r="E464" s="7">
        <v>0.5</v>
      </c>
      <c r="F464" s="5">
        <f t="shared" si="15"/>
        <v>5.6649999999999999E-2</v>
      </c>
    </row>
    <row r="465" spans="1:6">
      <c r="A465" s="11">
        <f>WORKDAY($A$2,COUNT($A$2:$A464))</f>
        <v>45575</v>
      </c>
      <c r="B465" s="4">
        <f t="shared" si="14"/>
        <v>2024</v>
      </c>
      <c r="C465" s="3">
        <v>5.2299999999999999E-2</v>
      </c>
      <c r="D465" s="3">
        <v>6.0999999999999999E-2</v>
      </c>
      <c r="E465" s="7">
        <v>0.5</v>
      </c>
      <c r="F465" s="5">
        <f t="shared" si="15"/>
        <v>5.6649999999999999E-2</v>
      </c>
    </row>
    <row r="466" spans="1:6">
      <c r="A466" s="11">
        <f>WORKDAY($A$2,COUNT($A$2:$A465))</f>
        <v>45576</v>
      </c>
      <c r="B466" s="4">
        <f t="shared" si="14"/>
        <v>2024</v>
      </c>
      <c r="C466" s="3">
        <v>5.2299999999999999E-2</v>
      </c>
      <c r="D466" s="3">
        <v>6.0999999999999999E-2</v>
      </c>
      <c r="E466" s="7">
        <v>0.5</v>
      </c>
      <c r="F466" s="5">
        <f t="shared" si="15"/>
        <v>5.6649999999999999E-2</v>
      </c>
    </row>
    <row r="467" spans="1:6">
      <c r="A467" s="11">
        <f>WORKDAY($A$2,COUNT($A$2:$A466))</f>
        <v>45579</v>
      </c>
      <c r="B467" s="4">
        <f t="shared" si="14"/>
        <v>2024</v>
      </c>
      <c r="C467" s="3">
        <v>5.2299999999999999E-2</v>
      </c>
      <c r="D467" s="3">
        <v>6.0999999999999999E-2</v>
      </c>
      <c r="E467" s="7">
        <v>0.5</v>
      </c>
      <c r="F467" s="5">
        <f t="shared" si="15"/>
        <v>5.6649999999999999E-2</v>
      </c>
    </row>
    <row r="468" spans="1:6">
      <c r="A468" s="11">
        <f>WORKDAY($A$2,COUNT($A$2:$A467))</f>
        <v>45580</v>
      </c>
      <c r="B468" s="4">
        <f t="shared" si="14"/>
        <v>2024</v>
      </c>
      <c r="C468" s="3">
        <v>5.2299999999999999E-2</v>
      </c>
      <c r="D468" s="3">
        <v>6.0999999999999999E-2</v>
      </c>
      <c r="E468" s="7">
        <v>0.5</v>
      </c>
      <c r="F468" s="5">
        <f t="shared" si="15"/>
        <v>5.6649999999999999E-2</v>
      </c>
    </row>
    <row r="469" spans="1:6">
      <c r="A469" s="11">
        <f>WORKDAY($A$2,COUNT($A$2:$A468))</f>
        <v>45581</v>
      </c>
      <c r="B469" s="4">
        <f t="shared" si="14"/>
        <v>2024</v>
      </c>
      <c r="C469" s="3">
        <v>5.2299999999999999E-2</v>
      </c>
      <c r="D469" s="3">
        <v>6.0999999999999999E-2</v>
      </c>
      <c r="E469" s="7">
        <v>0.5</v>
      </c>
      <c r="F469" s="5">
        <f t="shared" si="15"/>
        <v>5.6649999999999999E-2</v>
      </c>
    </row>
    <row r="470" spans="1:6">
      <c r="A470" s="11">
        <f>WORKDAY($A$2,COUNT($A$2:$A469))</f>
        <v>45582</v>
      </c>
      <c r="B470" s="4">
        <f t="shared" si="14"/>
        <v>2024</v>
      </c>
      <c r="C470" s="3">
        <v>5.2299999999999999E-2</v>
      </c>
      <c r="D470" s="3">
        <v>6.0999999999999999E-2</v>
      </c>
      <c r="E470" s="7">
        <v>0.5</v>
      </c>
      <c r="F470" s="5">
        <f t="shared" si="15"/>
        <v>5.6649999999999999E-2</v>
      </c>
    </row>
    <row r="471" spans="1:6">
      <c r="A471" s="11">
        <f>WORKDAY($A$2,COUNT($A$2:$A470))</f>
        <v>45583</v>
      </c>
      <c r="B471" s="4">
        <f t="shared" si="14"/>
        <v>2024</v>
      </c>
      <c r="C471" s="3">
        <v>5.2299999999999999E-2</v>
      </c>
      <c r="D471" s="3">
        <v>6.0999999999999999E-2</v>
      </c>
      <c r="E471" s="7">
        <v>0.5</v>
      </c>
      <c r="F471" s="5">
        <f t="shared" si="15"/>
        <v>5.6649999999999999E-2</v>
      </c>
    </row>
    <row r="472" spans="1:6">
      <c r="A472" s="11">
        <f>WORKDAY($A$2,COUNT($A$2:$A471))</f>
        <v>45586</v>
      </c>
      <c r="B472" s="4">
        <f t="shared" si="14"/>
        <v>2024</v>
      </c>
      <c r="C472" s="3">
        <v>5.2299999999999999E-2</v>
      </c>
      <c r="D472" s="3">
        <v>6.0999999999999999E-2</v>
      </c>
      <c r="E472" s="7">
        <v>0.5</v>
      </c>
      <c r="F472" s="5">
        <f t="shared" si="15"/>
        <v>5.6649999999999999E-2</v>
      </c>
    </row>
    <row r="473" spans="1:6">
      <c r="A473" s="11">
        <f>WORKDAY($A$2,COUNT($A$2:$A472))</f>
        <v>45587</v>
      </c>
      <c r="B473" s="4">
        <f t="shared" si="14"/>
        <v>2024</v>
      </c>
      <c r="C473" s="3">
        <v>5.2299999999999999E-2</v>
      </c>
      <c r="D473" s="3">
        <v>6.0999999999999999E-2</v>
      </c>
      <c r="E473" s="7">
        <v>0.5</v>
      </c>
      <c r="F473" s="5">
        <f t="shared" si="15"/>
        <v>5.6649999999999999E-2</v>
      </c>
    </row>
    <row r="474" spans="1:6">
      <c r="A474" s="11">
        <f>WORKDAY($A$2,COUNT($A$2:$A473))</f>
        <v>45588</v>
      </c>
      <c r="B474" s="4">
        <f t="shared" si="14"/>
        <v>2024</v>
      </c>
      <c r="C474" s="3">
        <v>5.2299999999999999E-2</v>
      </c>
      <c r="D474" s="3">
        <v>6.0999999999999999E-2</v>
      </c>
      <c r="E474" s="7">
        <v>0.5</v>
      </c>
      <c r="F474" s="5">
        <f t="shared" si="15"/>
        <v>5.6649999999999999E-2</v>
      </c>
    </row>
    <row r="475" spans="1:6">
      <c r="A475" s="11">
        <f>WORKDAY($A$2,COUNT($A$2:$A474))</f>
        <v>45589</v>
      </c>
      <c r="B475" s="4">
        <f t="shared" si="14"/>
        <v>2024</v>
      </c>
      <c r="C475" s="3">
        <v>5.2299999999999999E-2</v>
      </c>
      <c r="D475" s="3">
        <v>6.0999999999999999E-2</v>
      </c>
      <c r="E475" s="7">
        <v>0.5</v>
      </c>
      <c r="F475" s="5">
        <f t="shared" si="15"/>
        <v>5.6649999999999999E-2</v>
      </c>
    </row>
    <row r="476" spans="1:6">
      <c r="A476" s="11">
        <f>WORKDAY($A$2,COUNT($A$2:$A475))</f>
        <v>45590</v>
      </c>
      <c r="B476" s="4">
        <f t="shared" si="14"/>
        <v>2024</v>
      </c>
      <c r="C476" s="3">
        <v>5.2299999999999999E-2</v>
      </c>
      <c r="D476" s="3">
        <v>6.0999999999999999E-2</v>
      </c>
      <c r="E476" s="7">
        <v>0.5</v>
      </c>
      <c r="F476" s="5">
        <f t="shared" si="15"/>
        <v>5.6649999999999999E-2</v>
      </c>
    </row>
    <row r="477" spans="1:6">
      <c r="A477" s="11">
        <f>WORKDAY($A$2,COUNT($A$2:$A476))</f>
        <v>45593</v>
      </c>
      <c r="B477" s="4">
        <f t="shared" si="14"/>
        <v>2024</v>
      </c>
      <c r="C477" s="3">
        <v>5.2299999999999999E-2</v>
      </c>
      <c r="D477" s="3">
        <v>6.0999999999999999E-2</v>
      </c>
      <c r="E477" s="7">
        <v>0.5</v>
      </c>
      <c r="F477" s="5">
        <f t="shared" si="15"/>
        <v>5.6649999999999999E-2</v>
      </c>
    </row>
    <row r="478" spans="1:6">
      <c r="A478" s="11">
        <f>WORKDAY($A$2,COUNT($A$2:$A477))</f>
        <v>45594</v>
      </c>
      <c r="B478" s="4">
        <f t="shared" si="14"/>
        <v>2024</v>
      </c>
      <c r="C478" s="3">
        <v>5.2299999999999999E-2</v>
      </c>
      <c r="D478" s="3">
        <v>6.0999999999999999E-2</v>
      </c>
      <c r="E478" s="7">
        <v>0.5</v>
      </c>
      <c r="F478" s="5">
        <f t="shared" si="15"/>
        <v>5.6649999999999999E-2</v>
      </c>
    </row>
    <row r="479" spans="1:6">
      <c r="A479" s="11">
        <f>WORKDAY($A$2,COUNT($A$2:$A478))</f>
        <v>45595</v>
      </c>
      <c r="B479" s="4">
        <f t="shared" si="14"/>
        <v>2024</v>
      </c>
      <c r="C479" s="3">
        <v>5.2299999999999999E-2</v>
      </c>
      <c r="D479" s="3">
        <v>6.0999999999999999E-2</v>
      </c>
      <c r="E479" s="7">
        <v>0.5</v>
      </c>
      <c r="F479" s="5">
        <f t="shared" si="15"/>
        <v>5.6649999999999999E-2</v>
      </c>
    </row>
    <row r="480" spans="1:6">
      <c r="A480" s="11">
        <f>WORKDAY($A$2,COUNT($A$2:$A479))</f>
        <v>45596</v>
      </c>
      <c r="B480" s="4">
        <f t="shared" si="14"/>
        <v>2024</v>
      </c>
      <c r="C480" s="3">
        <v>5.2299999999999999E-2</v>
      </c>
      <c r="D480" s="3">
        <v>6.0999999999999999E-2</v>
      </c>
      <c r="E480" s="7">
        <v>0.5</v>
      </c>
      <c r="F480" s="5">
        <f t="shared" si="15"/>
        <v>5.6649999999999999E-2</v>
      </c>
    </row>
    <row r="481" spans="1:6">
      <c r="A481" s="11">
        <f>WORKDAY($A$2,COUNT($A$2:$A480))</f>
        <v>45597</v>
      </c>
      <c r="B481" s="4">
        <f t="shared" si="14"/>
        <v>2024</v>
      </c>
      <c r="C481" s="3">
        <v>5.2299999999999999E-2</v>
      </c>
      <c r="D481" s="3">
        <v>6.0999999999999999E-2</v>
      </c>
      <c r="E481" s="7">
        <v>0.5</v>
      </c>
      <c r="F481" s="5">
        <f t="shared" si="15"/>
        <v>5.6649999999999999E-2</v>
      </c>
    </row>
    <row r="482" spans="1:6">
      <c r="A482" s="11">
        <f>WORKDAY($A$2,COUNT($A$2:$A481))</f>
        <v>45600</v>
      </c>
      <c r="B482" s="4">
        <f t="shared" si="14"/>
        <v>2024</v>
      </c>
      <c r="C482" s="3">
        <v>5.2299999999999999E-2</v>
      </c>
      <c r="D482" s="3">
        <v>6.0999999999999999E-2</v>
      </c>
      <c r="E482" s="7">
        <v>0.5</v>
      </c>
      <c r="F482" s="5">
        <f t="shared" si="15"/>
        <v>5.6649999999999999E-2</v>
      </c>
    </row>
    <row r="483" spans="1:6">
      <c r="A483" s="11">
        <f>WORKDAY($A$2,COUNT($A$2:$A482))</f>
        <v>45601</v>
      </c>
      <c r="B483" s="4">
        <f t="shared" si="14"/>
        <v>2024</v>
      </c>
      <c r="C483" s="3">
        <v>5.2299999999999999E-2</v>
      </c>
      <c r="D483" s="3">
        <v>6.0999999999999999E-2</v>
      </c>
      <c r="E483" s="7">
        <v>0.5</v>
      </c>
      <c r="F483" s="5">
        <f t="shared" si="15"/>
        <v>5.6649999999999999E-2</v>
      </c>
    </row>
    <row r="484" spans="1:6">
      <c r="A484" s="11">
        <f>WORKDAY($A$2,COUNT($A$2:$A483))</f>
        <v>45602</v>
      </c>
      <c r="B484" s="4">
        <f t="shared" si="14"/>
        <v>2024</v>
      </c>
      <c r="C484" s="3">
        <v>5.2299999999999999E-2</v>
      </c>
      <c r="D484" s="3">
        <v>6.0999999999999999E-2</v>
      </c>
      <c r="E484" s="7">
        <v>0.5</v>
      </c>
      <c r="F484" s="5">
        <f t="shared" si="15"/>
        <v>5.6649999999999999E-2</v>
      </c>
    </row>
    <row r="485" spans="1:6">
      <c r="A485" s="11">
        <f>WORKDAY($A$2,COUNT($A$2:$A484))</f>
        <v>45603</v>
      </c>
      <c r="B485" s="4">
        <f t="shared" si="14"/>
        <v>2024</v>
      </c>
      <c r="C485" s="3">
        <v>5.2299999999999999E-2</v>
      </c>
      <c r="D485" s="3">
        <v>6.0999999999999999E-2</v>
      </c>
      <c r="E485" s="7">
        <v>0.5</v>
      </c>
      <c r="F485" s="5">
        <f t="shared" si="15"/>
        <v>5.6649999999999999E-2</v>
      </c>
    </row>
    <row r="486" spans="1:6">
      <c r="A486" s="11">
        <f>WORKDAY($A$2,COUNT($A$2:$A485))</f>
        <v>45604</v>
      </c>
      <c r="B486" s="4">
        <f t="shared" si="14"/>
        <v>2024</v>
      </c>
      <c r="C486" s="3">
        <v>5.2299999999999999E-2</v>
      </c>
      <c r="D486" s="3">
        <v>6.0999999999999999E-2</v>
      </c>
      <c r="E486" s="7">
        <v>0.5</v>
      </c>
      <c r="F486" s="5">
        <f t="shared" si="15"/>
        <v>5.6649999999999999E-2</v>
      </c>
    </row>
    <row r="487" spans="1:6">
      <c r="A487" s="11">
        <f>WORKDAY($A$2,COUNT($A$2:$A486))</f>
        <v>45607</v>
      </c>
      <c r="B487" s="4">
        <f t="shared" si="14"/>
        <v>2024</v>
      </c>
      <c r="C487" s="3">
        <v>5.2299999999999999E-2</v>
      </c>
      <c r="D487" s="3">
        <v>6.0999999999999999E-2</v>
      </c>
      <c r="E487" s="7">
        <v>0.5</v>
      </c>
      <c r="F487" s="5">
        <f t="shared" si="15"/>
        <v>5.6649999999999999E-2</v>
      </c>
    </row>
    <row r="488" spans="1:6">
      <c r="A488" s="11">
        <f>WORKDAY($A$2,COUNT($A$2:$A487))</f>
        <v>45608</v>
      </c>
      <c r="B488" s="4">
        <f t="shared" si="14"/>
        <v>2024</v>
      </c>
      <c r="C488" s="3">
        <v>5.2299999999999999E-2</v>
      </c>
      <c r="D488" s="3">
        <v>6.0999999999999999E-2</v>
      </c>
      <c r="E488" s="7">
        <v>0.5</v>
      </c>
      <c r="F488" s="5">
        <f t="shared" si="15"/>
        <v>5.6649999999999999E-2</v>
      </c>
    </row>
    <row r="489" spans="1:6">
      <c r="A489" s="11">
        <f>WORKDAY($A$2,COUNT($A$2:$A488))</f>
        <v>45609</v>
      </c>
      <c r="B489" s="4">
        <f t="shared" si="14"/>
        <v>2024</v>
      </c>
      <c r="C489" s="3">
        <v>5.2299999999999999E-2</v>
      </c>
      <c r="D489" s="3">
        <v>6.0999999999999999E-2</v>
      </c>
      <c r="E489" s="7">
        <v>0.5</v>
      </c>
      <c r="F489" s="5">
        <f t="shared" si="15"/>
        <v>5.6649999999999999E-2</v>
      </c>
    </row>
    <row r="490" spans="1:6">
      <c r="A490" s="11">
        <f>WORKDAY($A$2,COUNT($A$2:$A489))</f>
        <v>45610</v>
      </c>
      <c r="B490" s="4">
        <f t="shared" si="14"/>
        <v>2024</v>
      </c>
      <c r="C490" s="3">
        <v>5.2299999999999999E-2</v>
      </c>
      <c r="D490" s="3">
        <v>6.0999999999999999E-2</v>
      </c>
      <c r="E490" s="7">
        <v>0.5</v>
      </c>
      <c r="F490" s="5">
        <f t="shared" si="15"/>
        <v>5.6649999999999999E-2</v>
      </c>
    </row>
    <row r="491" spans="1:6">
      <c r="A491" s="11">
        <f>WORKDAY($A$2,COUNT($A$2:$A490))</f>
        <v>45611</v>
      </c>
      <c r="B491" s="4">
        <f t="shared" si="14"/>
        <v>2024</v>
      </c>
      <c r="C491" s="3">
        <v>5.2299999999999999E-2</v>
      </c>
      <c r="D491" s="3">
        <v>6.0999999999999999E-2</v>
      </c>
      <c r="E491" s="7">
        <v>0.5</v>
      </c>
      <c r="F491" s="5">
        <f t="shared" si="15"/>
        <v>5.6649999999999999E-2</v>
      </c>
    </row>
    <row r="492" spans="1:6">
      <c r="A492" s="11">
        <f>WORKDAY($A$2,COUNT($A$2:$A491))</f>
        <v>45614</v>
      </c>
      <c r="B492" s="4">
        <f t="shared" si="14"/>
        <v>2024</v>
      </c>
      <c r="C492" s="3">
        <v>5.2299999999999999E-2</v>
      </c>
      <c r="D492" s="3">
        <v>6.0999999999999999E-2</v>
      </c>
      <c r="E492" s="7">
        <v>0.5</v>
      </c>
      <c r="F492" s="5">
        <f t="shared" si="15"/>
        <v>5.6649999999999999E-2</v>
      </c>
    </row>
    <row r="493" spans="1:6">
      <c r="A493" s="11">
        <f>WORKDAY($A$2,COUNT($A$2:$A492))</f>
        <v>45615</v>
      </c>
      <c r="B493" s="4">
        <f t="shared" si="14"/>
        <v>2024</v>
      </c>
      <c r="C493" s="3">
        <v>5.2299999999999999E-2</v>
      </c>
      <c r="D493" s="3">
        <v>6.0999999999999999E-2</v>
      </c>
      <c r="E493" s="7">
        <v>0.5</v>
      </c>
      <c r="F493" s="5">
        <f t="shared" si="15"/>
        <v>5.6649999999999999E-2</v>
      </c>
    </row>
    <row r="494" spans="1:6">
      <c r="A494" s="11">
        <f>WORKDAY($A$2,COUNT($A$2:$A493))</f>
        <v>45616</v>
      </c>
      <c r="B494" s="4">
        <f t="shared" si="14"/>
        <v>2024</v>
      </c>
      <c r="C494" s="3">
        <v>5.2299999999999999E-2</v>
      </c>
      <c r="D494" s="3">
        <v>6.0999999999999999E-2</v>
      </c>
      <c r="E494" s="7">
        <v>0.5</v>
      </c>
      <c r="F494" s="5">
        <f t="shared" si="15"/>
        <v>5.6649999999999999E-2</v>
      </c>
    </row>
    <row r="495" spans="1:6">
      <c r="A495" s="11">
        <f>WORKDAY($A$2,COUNT($A$2:$A494))</f>
        <v>45617</v>
      </c>
      <c r="B495" s="4">
        <f t="shared" si="14"/>
        <v>2024</v>
      </c>
      <c r="C495" s="3">
        <v>5.2299999999999999E-2</v>
      </c>
      <c r="D495" s="3">
        <v>6.0999999999999999E-2</v>
      </c>
      <c r="E495" s="7">
        <v>0.5</v>
      </c>
      <c r="F495" s="5">
        <f t="shared" si="15"/>
        <v>5.6649999999999999E-2</v>
      </c>
    </row>
    <row r="496" spans="1:6">
      <c r="A496" s="11">
        <f>WORKDAY($A$2,COUNT($A$2:$A495))</f>
        <v>45618</v>
      </c>
      <c r="B496" s="4">
        <f t="shared" si="14"/>
        <v>2024</v>
      </c>
      <c r="C496" s="3">
        <v>5.2299999999999999E-2</v>
      </c>
      <c r="D496" s="3">
        <v>6.0999999999999999E-2</v>
      </c>
      <c r="E496" s="7">
        <v>0.5</v>
      </c>
      <c r="F496" s="5">
        <f t="shared" si="15"/>
        <v>5.6649999999999999E-2</v>
      </c>
    </row>
    <row r="497" spans="1:6">
      <c r="A497" s="11">
        <f>WORKDAY($A$2,COUNT($A$2:$A496))</f>
        <v>45621</v>
      </c>
      <c r="B497" s="4">
        <f t="shared" si="14"/>
        <v>2024</v>
      </c>
      <c r="C497" s="3">
        <v>5.2299999999999999E-2</v>
      </c>
      <c r="D497" s="3">
        <v>6.0999999999999999E-2</v>
      </c>
      <c r="E497" s="7">
        <v>0.5</v>
      </c>
      <c r="F497" s="5">
        <f t="shared" si="15"/>
        <v>5.6649999999999999E-2</v>
      </c>
    </row>
    <row r="498" spans="1:6">
      <c r="A498" s="11">
        <f>WORKDAY($A$2,COUNT($A$2:$A497))</f>
        <v>45622</v>
      </c>
      <c r="B498" s="4">
        <f t="shared" si="14"/>
        <v>2024</v>
      </c>
      <c r="C498" s="3">
        <v>5.2299999999999999E-2</v>
      </c>
      <c r="D498" s="3">
        <v>6.0999999999999999E-2</v>
      </c>
      <c r="E498" s="7">
        <v>0.5</v>
      </c>
      <c r="F498" s="5">
        <f t="shared" si="15"/>
        <v>5.6649999999999999E-2</v>
      </c>
    </row>
    <row r="499" spans="1:6">
      <c r="A499" s="11">
        <f>WORKDAY($A$2,COUNT($A$2:$A498))</f>
        <v>45623</v>
      </c>
      <c r="B499" s="4">
        <f t="shared" si="14"/>
        <v>2024</v>
      </c>
      <c r="C499" s="3">
        <v>5.2299999999999999E-2</v>
      </c>
      <c r="D499" s="3">
        <v>6.0999999999999999E-2</v>
      </c>
      <c r="E499" s="7">
        <v>0.5</v>
      </c>
      <c r="F499" s="5">
        <f t="shared" si="15"/>
        <v>5.6649999999999999E-2</v>
      </c>
    </row>
    <row r="500" spans="1:6">
      <c r="A500" s="11">
        <f>WORKDAY($A$2,COUNT($A$2:$A499))</f>
        <v>45624</v>
      </c>
      <c r="B500" s="4">
        <f t="shared" si="14"/>
        <v>2024</v>
      </c>
      <c r="C500" s="3">
        <v>5.2299999999999999E-2</v>
      </c>
      <c r="D500" s="3">
        <v>6.0999999999999999E-2</v>
      </c>
      <c r="E500" s="7">
        <v>0.5</v>
      </c>
      <c r="F500" s="5">
        <f t="shared" si="15"/>
        <v>5.6649999999999999E-2</v>
      </c>
    </row>
    <row r="501" spans="1:6">
      <c r="A501" s="11">
        <f>WORKDAY($A$2,COUNT($A$2:$A500))</f>
        <v>45625</v>
      </c>
      <c r="B501" s="4">
        <f t="shared" si="14"/>
        <v>2024</v>
      </c>
      <c r="C501" s="3">
        <v>5.2299999999999999E-2</v>
      </c>
      <c r="D501" s="3">
        <v>6.0999999999999999E-2</v>
      </c>
      <c r="E501" s="7">
        <v>0.5</v>
      </c>
      <c r="F501" s="5">
        <f t="shared" si="15"/>
        <v>5.6649999999999999E-2</v>
      </c>
    </row>
    <row r="502" spans="1:6">
      <c r="A502" s="11">
        <f>WORKDAY($A$2,COUNT($A$2:$A501))</f>
        <v>45628</v>
      </c>
      <c r="B502" s="4">
        <f t="shared" si="14"/>
        <v>2024</v>
      </c>
      <c r="C502" s="3">
        <v>5.2299999999999999E-2</v>
      </c>
      <c r="D502" s="3">
        <v>6.0999999999999999E-2</v>
      </c>
      <c r="E502" s="7">
        <v>0.5</v>
      </c>
      <c r="F502" s="5">
        <f t="shared" si="15"/>
        <v>5.6649999999999999E-2</v>
      </c>
    </row>
    <row r="503" spans="1:6">
      <c r="A503" s="11">
        <f>WORKDAY($A$2,COUNT($A$2:$A502))</f>
        <v>45629</v>
      </c>
      <c r="B503" s="4">
        <f t="shared" si="14"/>
        <v>2024</v>
      </c>
      <c r="C503" s="3">
        <v>5.2299999999999999E-2</v>
      </c>
      <c r="D503" s="3">
        <v>6.0999999999999999E-2</v>
      </c>
      <c r="E503" s="7">
        <v>0.5</v>
      </c>
      <c r="F503" s="5">
        <f t="shared" si="15"/>
        <v>5.6649999999999999E-2</v>
      </c>
    </row>
    <row r="504" spans="1:6">
      <c r="A504" s="11">
        <f>WORKDAY($A$2,COUNT($A$2:$A503))</f>
        <v>45630</v>
      </c>
      <c r="B504" s="4">
        <f t="shared" si="14"/>
        <v>2024</v>
      </c>
      <c r="C504" s="3">
        <v>5.2299999999999999E-2</v>
      </c>
      <c r="D504" s="3">
        <v>6.0999999999999999E-2</v>
      </c>
      <c r="E504" s="7">
        <v>0.5</v>
      </c>
      <c r="F504" s="5">
        <f t="shared" si="15"/>
        <v>5.6649999999999999E-2</v>
      </c>
    </row>
    <row r="505" spans="1:6">
      <c r="A505" s="11">
        <f>WORKDAY($A$2,COUNT($A$2:$A504))</f>
        <v>45631</v>
      </c>
      <c r="B505" s="4">
        <f t="shared" si="14"/>
        <v>2024</v>
      </c>
      <c r="C505" s="3">
        <v>5.2299999999999999E-2</v>
      </c>
      <c r="D505" s="3">
        <v>6.0999999999999999E-2</v>
      </c>
      <c r="E505" s="7">
        <v>0.5</v>
      </c>
      <c r="F505" s="5">
        <f t="shared" si="15"/>
        <v>5.6649999999999999E-2</v>
      </c>
    </row>
    <row r="506" spans="1:6">
      <c r="A506" s="11">
        <f>WORKDAY($A$2,COUNT($A$2:$A505))</f>
        <v>45632</v>
      </c>
      <c r="B506" s="4">
        <f t="shared" si="14"/>
        <v>2024</v>
      </c>
      <c r="C506" s="3">
        <v>5.2299999999999999E-2</v>
      </c>
      <c r="D506" s="3">
        <v>6.0999999999999999E-2</v>
      </c>
      <c r="E506" s="7">
        <v>0.5</v>
      </c>
      <c r="F506" s="5">
        <f t="shared" si="15"/>
        <v>5.6649999999999999E-2</v>
      </c>
    </row>
    <row r="507" spans="1:6">
      <c r="A507" s="11">
        <f>WORKDAY($A$2,COUNT($A$2:$A506))</f>
        <v>45635</v>
      </c>
      <c r="B507" s="4">
        <f t="shared" si="14"/>
        <v>2024</v>
      </c>
      <c r="C507" s="3">
        <v>5.2299999999999999E-2</v>
      </c>
      <c r="D507" s="3">
        <v>6.0999999999999999E-2</v>
      </c>
      <c r="E507" s="7">
        <v>0.5</v>
      </c>
      <c r="F507" s="5">
        <f t="shared" si="15"/>
        <v>5.6649999999999999E-2</v>
      </c>
    </row>
    <row r="508" spans="1:6">
      <c r="A508" s="11">
        <f>WORKDAY($A$2,COUNT($A$2:$A507))</f>
        <v>45636</v>
      </c>
      <c r="B508" s="4">
        <f t="shared" si="14"/>
        <v>2024</v>
      </c>
      <c r="C508" s="3">
        <v>5.2299999999999999E-2</v>
      </c>
      <c r="D508" s="3">
        <v>6.0999999999999999E-2</v>
      </c>
      <c r="E508" s="7">
        <v>0.5</v>
      </c>
      <c r="F508" s="5">
        <f t="shared" si="15"/>
        <v>5.6649999999999999E-2</v>
      </c>
    </row>
    <row r="509" spans="1:6">
      <c r="A509" s="11">
        <f>WORKDAY($A$2,COUNT($A$2:$A508))</f>
        <v>45637</v>
      </c>
      <c r="B509" s="4">
        <f t="shared" si="14"/>
        <v>2024</v>
      </c>
      <c r="C509" s="3">
        <v>5.2299999999999999E-2</v>
      </c>
      <c r="D509" s="3">
        <v>6.0999999999999999E-2</v>
      </c>
      <c r="E509" s="7">
        <v>0.5</v>
      </c>
      <c r="F509" s="5">
        <f t="shared" si="15"/>
        <v>5.6649999999999999E-2</v>
      </c>
    </row>
    <row r="510" spans="1:6">
      <c r="A510" s="11">
        <f>WORKDAY($A$2,COUNT($A$2:$A509))</f>
        <v>45638</v>
      </c>
      <c r="B510" s="4">
        <f t="shared" ref="B510:B573" si="16" xml:space="preserve"> YEAR( A510 )</f>
        <v>2024</v>
      </c>
      <c r="C510" s="3">
        <v>5.2299999999999999E-2</v>
      </c>
      <c r="D510" s="3">
        <v>6.0999999999999999E-2</v>
      </c>
      <c r="E510" s="7">
        <v>0.5</v>
      </c>
      <c r="F510" s="5">
        <f t="shared" ref="F510:F573" si="17" xml:space="preserve"> E510 * C510 + ( 1 - E510 ) * D510</f>
        <v>5.6649999999999999E-2</v>
      </c>
    </row>
    <row r="511" spans="1:6">
      <c r="A511" s="11">
        <f>WORKDAY($A$2,COUNT($A$2:$A510))</f>
        <v>45639</v>
      </c>
      <c r="B511" s="4">
        <f t="shared" si="16"/>
        <v>2024</v>
      </c>
      <c r="C511" s="3">
        <v>5.2299999999999999E-2</v>
      </c>
      <c r="D511" s="3">
        <v>6.0999999999999999E-2</v>
      </c>
      <c r="E511" s="7">
        <v>0.5</v>
      </c>
      <c r="F511" s="5">
        <f t="shared" si="17"/>
        <v>5.6649999999999999E-2</v>
      </c>
    </row>
    <row r="512" spans="1:6">
      <c r="A512" s="11">
        <f>WORKDAY($A$2,COUNT($A$2:$A511))</f>
        <v>45642</v>
      </c>
      <c r="B512" s="4">
        <f t="shared" si="16"/>
        <v>2024</v>
      </c>
      <c r="C512" s="3">
        <v>5.2299999999999999E-2</v>
      </c>
      <c r="D512" s="3">
        <v>6.0999999999999999E-2</v>
      </c>
      <c r="E512" s="7">
        <v>0.5</v>
      </c>
      <c r="F512" s="5">
        <f t="shared" si="17"/>
        <v>5.6649999999999999E-2</v>
      </c>
    </row>
    <row r="513" spans="1:6">
      <c r="A513" s="11">
        <f>WORKDAY($A$2,COUNT($A$2:$A512))</f>
        <v>45643</v>
      </c>
      <c r="B513" s="4">
        <f t="shared" si="16"/>
        <v>2024</v>
      </c>
      <c r="C513" s="3">
        <v>5.2299999999999999E-2</v>
      </c>
      <c r="D513" s="3">
        <v>6.0999999999999999E-2</v>
      </c>
      <c r="E513" s="7">
        <v>0.5</v>
      </c>
      <c r="F513" s="5">
        <f t="shared" si="17"/>
        <v>5.6649999999999999E-2</v>
      </c>
    </row>
    <row r="514" spans="1:6">
      <c r="A514" s="11">
        <f>WORKDAY($A$2,COUNT($A$2:$A513))</f>
        <v>45644</v>
      </c>
      <c r="B514" s="4">
        <f t="shared" si="16"/>
        <v>2024</v>
      </c>
      <c r="C514" s="3">
        <v>5.2299999999999999E-2</v>
      </c>
      <c r="D514" s="3">
        <v>6.0999999999999999E-2</v>
      </c>
      <c r="E514" s="7">
        <v>0.5</v>
      </c>
      <c r="F514" s="5">
        <f t="shared" si="17"/>
        <v>5.6649999999999999E-2</v>
      </c>
    </row>
    <row r="515" spans="1:6">
      <c r="A515" s="11">
        <f>WORKDAY($A$2,COUNT($A$2:$A514))</f>
        <v>45645</v>
      </c>
      <c r="B515" s="4">
        <f t="shared" si="16"/>
        <v>2024</v>
      </c>
      <c r="C515" s="3">
        <v>5.2299999999999999E-2</v>
      </c>
      <c r="D515" s="3">
        <v>6.0999999999999999E-2</v>
      </c>
      <c r="E515" s="7">
        <v>0.5</v>
      </c>
      <c r="F515" s="5">
        <f t="shared" si="17"/>
        <v>5.6649999999999999E-2</v>
      </c>
    </row>
    <row r="516" spans="1:6">
      <c r="A516" s="11">
        <f>WORKDAY($A$2,COUNT($A$2:$A515))</f>
        <v>45646</v>
      </c>
      <c r="B516" s="4">
        <f t="shared" si="16"/>
        <v>2024</v>
      </c>
      <c r="C516" s="3">
        <v>5.2299999999999999E-2</v>
      </c>
      <c r="D516" s="3">
        <v>6.0999999999999999E-2</v>
      </c>
      <c r="E516" s="7">
        <v>0.5</v>
      </c>
      <c r="F516" s="5">
        <f t="shared" si="17"/>
        <v>5.6649999999999999E-2</v>
      </c>
    </row>
    <row r="517" spans="1:6">
      <c r="A517" s="11">
        <f>WORKDAY($A$2,COUNT($A$2:$A516))</f>
        <v>45649</v>
      </c>
      <c r="B517" s="4">
        <f t="shared" si="16"/>
        <v>2024</v>
      </c>
      <c r="C517" s="3">
        <v>5.2299999999999999E-2</v>
      </c>
      <c r="D517" s="3">
        <v>6.0999999999999999E-2</v>
      </c>
      <c r="E517" s="7">
        <v>0.5</v>
      </c>
      <c r="F517" s="5">
        <f t="shared" si="17"/>
        <v>5.6649999999999999E-2</v>
      </c>
    </row>
    <row r="518" spans="1:6">
      <c r="A518" s="11">
        <f>WORKDAY($A$2,COUNT($A$2:$A517))</f>
        <v>45650</v>
      </c>
      <c r="B518" s="4">
        <f t="shared" si="16"/>
        <v>2024</v>
      </c>
      <c r="C518" s="3">
        <v>5.2299999999999999E-2</v>
      </c>
      <c r="D518" s="3">
        <v>6.0999999999999999E-2</v>
      </c>
      <c r="E518" s="7">
        <v>0.5</v>
      </c>
      <c r="F518" s="5">
        <f t="shared" si="17"/>
        <v>5.6649999999999999E-2</v>
      </c>
    </row>
    <row r="519" spans="1:6">
      <c r="A519" s="11">
        <f>WORKDAY($A$2,COUNT($A$2:$A518))</f>
        <v>45651</v>
      </c>
      <c r="B519" s="4">
        <f t="shared" si="16"/>
        <v>2024</v>
      </c>
      <c r="C519" s="3">
        <v>5.2299999999999999E-2</v>
      </c>
      <c r="D519" s="3">
        <v>6.0999999999999999E-2</v>
      </c>
      <c r="E519" s="7">
        <v>0.5</v>
      </c>
      <c r="F519" s="5">
        <f t="shared" si="17"/>
        <v>5.6649999999999999E-2</v>
      </c>
    </row>
    <row r="520" spans="1:6">
      <c r="A520" s="11">
        <f>WORKDAY($A$2,COUNT($A$2:$A519))</f>
        <v>45652</v>
      </c>
      <c r="B520" s="4">
        <f t="shared" si="16"/>
        <v>2024</v>
      </c>
      <c r="C520" s="3">
        <v>5.2299999999999999E-2</v>
      </c>
      <c r="D520" s="3">
        <v>6.0999999999999999E-2</v>
      </c>
      <c r="E520" s="7">
        <v>0.5</v>
      </c>
      <c r="F520" s="5">
        <f t="shared" si="17"/>
        <v>5.6649999999999999E-2</v>
      </c>
    </row>
    <row r="521" spans="1:6">
      <c r="A521" s="11">
        <f>WORKDAY($A$2,COUNT($A$2:$A520))</f>
        <v>45653</v>
      </c>
      <c r="B521" s="4">
        <f t="shared" si="16"/>
        <v>2024</v>
      </c>
      <c r="C521" s="3">
        <v>5.2299999999999999E-2</v>
      </c>
      <c r="D521" s="3">
        <v>6.0999999999999999E-2</v>
      </c>
      <c r="E521" s="7">
        <v>0.5</v>
      </c>
      <c r="F521" s="5">
        <f t="shared" si="17"/>
        <v>5.6649999999999999E-2</v>
      </c>
    </row>
    <row r="522" spans="1:6">
      <c r="A522" s="11">
        <f>WORKDAY($A$2,COUNT($A$2:$A521))</f>
        <v>45656</v>
      </c>
      <c r="B522" s="4">
        <f t="shared" si="16"/>
        <v>2024</v>
      </c>
      <c r="C522" s="3">
        <v>5.2299999999999999E-2</v>
      </c>
      <c r="D522" s="3">
        <v>6.0999999999999999E-2</v>
      </c>
      <c r="E522" s="7">
        <v>0.5</v>
      </c>
      <c r="F522" s="5">
        <f t="shared" si="17"/>
        <v>5.6649999999999999E-2</v>
      </c>
    </row>
    <row r="523" spans="1:6">
      <c r="A523" s="11">
        <f>WORKDAY($A$2,COUNT($A$2:$A522))</f>
        <v>45657</v>
      </c>
      <c r="B523" s="4">
        <f t="shared" si="16"/>
        <v>2024</v>
      </c>
      <c r="C523" s="3">
        <v>5.2299999999999999E-2</v>
      </c>
      <c r="D523" s="3">
        <v>6.0999999999999999E-2</v>
      </c>
      <c r="E523" s="7">
        <v>0.5</v>
      </c>
      <c r="F523" s="5">
        <f t="shared" si="17"/>
        <v>5.6649999999999999E-2</v>
      </c>
    </row>
    <row r="524" spans="1:6">
      <c r="A524" s="11">
        <f>WORKDAY($A$2,COUNT($A$2:$A523))</f>
        <v>45658</v>
      </c>
      <c r="B524" s="4">
        <f t="shared" si="16"/>
        <v>2025</v>
      </c>
      <c r="C524" s="3">
        <v>5.2299999999999999E-2</v>
      </c>
      <c r="D524" s="3">
        <v>6.0999999999999999E-2</v>
      </c>
      <c r="E524" s="7">
        <v>0.5</v>
      </c>
      <c r="F524" s="5">
        <f t="shared" si="17"/>
        <v>5.6649999999999999E-2</v>
      </c>
    </row>
    <row r="525" spans="1:6">
      <c r="A525" s="11">
        <f>WORKDAY($A$2,COUNT($A$2:$A524))</f>
        <v>45659</v>
      </c>
      <c r="B525" s="4">
        <f t="shared" si="16"/>
        <v>2025</v>
      </c>
      <c r="C525" s="3">
        <v>5.2299999999999999E-2</v>
      </c>
      <c r="D525" s="3">
        <v>6.0999999999999999E-2</v>
      </c>
      <c r="E525" s="7">
        <v>0.5</v>
      </c>
      <c r="F525" s="5">
        <f t="shared" si="17"/>
        <v>5.6649999999999999E-2</v>
      </c>
    </row>
    <row r="526" spans="1:6">
      <c r="A526" s="11">
        <f>WORKDAY($A$2,COUNT($A$2:$A525))</f>
        <v>45660</v>
      </c>
      <c r="B526" s="4">
        <f t="shared" si="16"/>
        <v>2025</v>
      </c>
      <c r="C526" s="3">
        <v>5.2299999999999999E-2</v>
      </c>
      <c r="D526" s="3">
        <v>6.0999999999999999E-2</v>
      </c>
      <c r="E526" s="7">
        <v>0.5</v>
      </c>
      <c r="F526" s="5">
        <f t="shared" si="17"/>
        <v>5.6649999999999999E-2</v>
      </c>
    </row>
    <row r="527" spans="1:6">
      <c r="A527" s="11">
        <f>WORKDAY($A$2,COUNT($A$2:$A526))</f>
        <v>45663</v>
      </c>
      <c r="B527" s="4">
        <f t="shared" si="16"/>
        <v>2025</v>
      </c>
      <c r="C527" s="3">
        <v>5.2299999999999999E-2</v>
      </c>
      <c r="D527" s="3">
        <v>6.0999999999999999E-2</v>
      </c>
      <c r="E527" s="7">
        <v>0.5</v>
      </c>
      <c r="F527" s="5">
        <f t="shared" si="17"/>
        <v>5.6649999999999999E-2</v>
      </c>
    </row>
    <row r="528" spans="1:6">
      <c r="A528" s="11">
        <f>WORKDAY($A$2,COUNT($A$2:$A527))</f>
        <v>45664</v>
      </c>
      <c r="B528" s="4">
        <f t="shared" si="16"/>
        <v>2025</v>
      </c>
      <c r="C528" s="3">
        <v>5.2299999999999999E-2</v>
      </c>
      <c r="D528" s="3">
        <v>6.0999999999999999E-2</v>
      </c>
      <c r="E528" s="7">
        <v>0.5</v>
      </c>
      <c r="F528" s="5">
        <f t="shared" si="17"/>
        <v>5.6649999999999999E-2</v>
      </c>
    </row>
    <row r="529" spans="1:6">
      <c r="A529" s="11">
        <f>WORKDAY($A$2,COUNT($A$2:$A528))</f>
        <v>45665</v>
      </c>
      <c r="B529" s="4">
        <f t="shared" si="16"/>
        <v>2025</v>
      </c>
      <c r="C529" s="3">
        <v>5.2299999999999999E-2</v>
      </c>
      <c r="D529" s="3">
        <v>6.0999999999999999E-2</v>
      </c>
      <c r="E529" s="7">
        <v>0.5</v>
      </c>
      <c r="F529" s="5">
        <f t="shared" si="17"/>
        <v>5.6649999999999999E-2</v>
      </c>
    </row>
    <row r="530" spans="1:6">
      <c r="A530" s="11">
        <f>WORKDAY($A$2,COUNT($A$2:$A529))</f>
        <v>45666</v>
      </c>
      <c r="B530" s="4">
        <f t="shared" si="16"/>
        <v>2025</v>
      </c>
      <c r="C530" s="3">
        <v>5.2299999999999999E-2</v>
      </c>
      <c r="D530" s="3">
        <v>6.0999999999999999E-2</v>
      </c>
      <c r="E530" s="7">
        <v>0.5</v>
      </c>
      <c r="F530" s="5">
        <f t="shared" si="17"/>
        <v>5.6649999999999999E-2</v>
      </c>
    </row>
    <row r="531" spans="1:6">
      <c r="A531" s="11">
        <f>WORKDAY($A$2,COUNT($A$2:$A530))</f>
        <v>45667</v>
      </c>
      <c r="B531" s="4">
        <f t="shared" si="16"/>
        <v>2025</v>
      </c>
      <c r="C531" s="3">
        <v>5.2299999999999999E-2</v>
      </c>
      <c r="D531" s="3">
        <v>6.0999999999999999E-2</v>
      </c>
      <c r="E531" s="7">
        <v>0.5</v>
      </c>
      <c r="F531" s="5">
        <f t="shared" si="17"/>
        <v>5.6649999999999999E-2</v>
      </c>
    </row>
    <row r="532" spans="1:6">
      <c r="A532" s="11">
        <f>WORKDAY($A$2,COUNT($A$2:$A531))</f>
        <v>45670</v>
      </c>
      <c r="B532" s="4">
        <f t="shared" si="16"/>
        <v>2025</v>
      </c>
      <c r="C532" s="3">
        <v>5.2299999999999999E-2</v>
      </c>
      <c r="D532" s="3">
        <v>6.0999999999999999E-2</v>
      </c>
      <c r="E532" s="7">
        <v>0.5</v>
      </c>
      <c r="F532" s="5">
        <f t="shared" si="17"/>
        <v>5.6649999999999999E-2</v>
      </c>
    </row>
    <row r="533" spans="1:6">
      <c r="A533" s="11">
        <f>WORKDAY($A$2,COUNT($A$2:$A532))</f>
        <v>45671</v>
      </c>
      <c r="B533" s="4">
        <f t="shared" si="16"/>
        <v>2025</v>
      </c>
      <c r="C533" s="3">
        <v>5.2299999999999999E-2</v>
      </c>
      <c r="D533" s="3">
        <v>6.0999999999999999E-2</v>
      </c>
      <c r="E533" s="7">
        <v>0.5</v>
      </c>
      <c r="F533" s="5">
        <f t="shared" si="17"/>
        <v>5.6649999999999999E-2</v>
      </c>
    </row>
    <row r="534" spans="1:6">
      <c r="A534" s="11">
        <f>WORKDAY($A$2,COUNT($A$2:$A533))</f>
        <v>45672</v>
      </c>
      <c r="B534" s="4">
        <f t="shared" si="16"/>
        <v>2025</v>
      </c>
      <c r="C534" s="3">
        <v>5.2299999999999999E-2</v>
      </c>
      <c r="D534" s="3">
        <v>6.0999999999999999E-2</v>
      </c>
      <c r="E534" s="7">
        <v>0.5</v>
      </c>
      <c r="F534" s="5">
        <f t="shared" si="17"/>
        <v>5.6649999999999999E-2</v>
      </c>
    </row>
    <row r="535" spans="1:6">
      <c r="A535" s="11">
        <f>WORKDAY($A$2,COUNT($A$2:$A534))</f>
        <v>45673</v>
      </c>
      <c r="B535" s="4">
        <f t="shared" si="16"/>
        <v>2025</v>
      </c>
      <c r="C535" s="3">
        <v>5.2299999999999999E-2</v>
      </c>
      <c r="D535" s="3">
        <v>6.0999999999999999E-2</v>
      </c>
      <c r="E535" s="7">
        <v>0.5</v>
      </c>
      <c r="F535" s="5">
        <f t="shared" si="17"/>
        <v>5.6649999999999999E-2</v>
      </c>
    </row>
    <row r="536" spans="1:6">
      <c r="A536" s="11">
        <f>WORKDAY($A$2,COUNT($A$2:$A535))</f>
        <v>45674</v>
      </c>
      <c r="B536" s="4">
        <f t="shared" si="16"/>
        <v>2025</v>
      </c>
      <c r="C536" s="3">
        <v>5.2299999999999999E-2</v>
      </c>
      <c r="D536" s="3">
        <v>6.0999999999999999E-2</v>
      </c>
      <c r="E536" s="7">
        <v>0.5</v>
      </c>
      <c r="F536" s="5">
        <f t="shared" si="17"/>
        <v>5.6649999999999999E-2</v>
      </c>
    </row>
    <row r="537" spans="1:6">
      <c r="A537" s="11">
        <f>WORKDAY($A$2,COUNT($A$2:$A536))</f>
        <v>45677</v>
      </c>
      <c r="B537" s="4">
        <f t="shared" si="16"/>
        <v>2025</v>
      </c>
      <c r="C537" s="3">
        <v>5.2299999999999999E-2</v>
      </c>
      <c r="D537" s="3">
        <v>6.0999999999999999E-2</v>
      </c>
      <c r="E537" s="7">
        <v>0.5</v>
      </c>
      <c r="F537" s="5">
        <f t="shared" si="17"/>
        <v>5.6649999999999999E-2</v>
      </c>
    </row>
    <row r="538" spans="1:6">
      <c r="A538" s="11">
        <f>WORKDAY($A$2,COUNT($A$2:$A537))</f>
        <v>45678</v>
      </c>
      <c r="B538" s="4">
        <f t="shared" si="16"/>
        <v>2025</v>
      </c>
      <c r="C538" s="3">
        <v>5.2299999999999999E-2</v>
      </c>
      <c r="D538" s="3">
        <v>6.0999999999999999E-2</v>
      </c>
      <c r="E538" s="7">
        <v>0.5</v>
      </c>
      <c r="F538" s="5">
        <f t="shared" si="17"/>
        <v>5.6649999999999999E-2</v>
      </c>
    </row>
    <row r="539" spans="1:6">
      <c r="A539" s="11">
        <f>WORKDAY($A$2,COUNT($A$2:$A538))</f>
        <v>45679</v>
      </c>
      <c r="B539" s="4">
        <f t="shared" si="16"/>
        <v>2025</v>
      </c>
      <c r="C539" s="3">
        <v>5.2299999999999999E-2</v>
      </c>
      <c r="D539" s="3">
        <v>6.0999999999999999E-2</v>
      </c>
      <c r="E539" s="7">
        <v>0.5</v>
      </c>
      <c r="F539" s="5">
        <f t="shared" si="17"/>
        <v>5.6649999999999999E-2</v>
      </c>
    </row>
    <row r="540" spans="1:6">
      <c r="A540" s="11">
        <f>WORKDAY($A$2,COUNT($A$2:$A539))</f>
        <v>45680</v>
      </c>
      <c r="B540" s="4">
        <f t="shared" si="16"/>
        <v>2025</v>
      </c>
      <c r="C540" s="3">
        <v>5.2299999999999999E-2</v>
      </c>
      <c r="D540" s="3">
        <v>6.0999999999999999E-2</v>
      </c>
      <c r="E540" s="7">
        <v>0.5</v>
      </c>
      <c r="F540" s="5">
        <f t="shared" si="17"/>
        <v>5.6649999999999999E-2</v>
      </c>
    </row>
    <row r="541" spans="1:6">
      <c r="A541" s="11">
        <f>WORKDAY($A$2,COUNT($A$2:$A540))</f>
        <v>45681</v>
      </c>
      <c r="B541" s="4">
        <f t="shared" si="16"/>
        <v>2025</v>
      </c>
      <c r="C541" s="3">
        <v>5.2299999999999999E-2</v>
      </c>
      <c r="D541" s="3">
        <v>6.0999999999999999E-2</v>
      </c>
      <c r="E541" s="7">
        <v>0.5</v>
      </c>
      <c r="F541" s="5">
        <f t="shared" si="17"/>
        <v>5.6649999999999999E-2</v>
      </c>
    </row>
    <row r="542" spans="1:6">
      <c r="A542" s="11">
        <f>WORKDAY($A$2,COUNT($A$2:$A541))</f>
        <v>45684</v>
      </c>
      <c r="B542" s="4">
        <f t="shared" si="16"/>
        <v>2025</v>
      </c>
      <c r="C542" s="3">
        <v>5.2299999999999999E-2</v>
      </c>
      <c r="D542" s="3">
        <v>6.0999999999999999E-2</v>
      </c>
      <c r="E542" s="7">
        <v>0.5</v>
      </c>
      <c r="F542" s="5">
        <f t="shared" si="17"/>
        <v>5.6649999999999999E-2</v>
      </c>
    </row>
    <row r="543" spans="1:6">
      <c r="A543" s="11">
        <f>WORKDAY($A$2,COUNT($A$2:$A542))</f>
        <v>45685</v>
      </c>
      <c r="B543" s="4">
        <f t="shared" si="16"/>
        <v>2025</v>
      </c>
      <c r="C543" s="3">
        <v>5.2299999999999999E-2</v>
      </c>
      <c r="D543" s="3">
        <v>6.0999999999999999E-2</v>
      </c>
      <c r="E543" s="7">
        <v>0.5</v>
      </c>
      <c r="F543" s="5">
        <f t="shared" si="17"/>
        <v>5.6649999999999999E-2</v>
      </c>
    </row>
    <row r="544" spans="1:6">
      <c r="A544" s="11">
        <f>WORKDAY($A$2,COUNT($A$2:$A543))</f>
        <v>45686</v>
      </c>
      <c r="B544" s="4">
        <f t="shared" si="16"/>
        <v>2025</v>
      </c>
      <c r="C544" s="3">
        <v>5.2299999999999999E-2</v>
      </c>
      <c r="D544" s="3">
        <v>6.0999999999999999E-2</v>
      </c>
      <c r="E544" s="7">
        <v>0.5</v>
      </c>
      <c r="F544" s="5">
        <f t="shared" si="17"/>
        <v>5.6649999999999999E-2</v>
      </c>
    </row>
    <row r="545" spans="1:6">
      <c r="A545" s="11">
        <f>WORKDAY($A$2,COUNT($A$2:$A544))</f>
        <v>45687</v>
      </c>
      <c r="B545" s="4">
        <f t="shared" si="16"/>
        <v>2025</v>
      </c>
      <c r="C545" s="3">
        <v>5.2299999999999999E-2</v>
      </c>
      <c r="D545" s="3">
        <v>6.0999999999999999E-2</v>
      </c>
      <c r="E545" s="7">
        <v>0.5</v>
      </c>
      <c r="F545" s="5">
        <f t="shared" si="17"/>
        <v>5.6649999999999999E-2</v>
      </c>
    </row>
    <row r="546" spans="1:6">
      <c r="A546" s="11">
        <f>WORKDAY($A$2,COUNT($A$2:$A545))</f>
        <v>45688</v>
      </c>
      <c r="B546" s="4">
        <f t="shared" si="16"/>
        <v>2025</v>
      </c>
      <c r="C546" s="3">
        <v>5.2299999999999999E-2</v>
      </c>
      <c r="D546" s="3">
        <v>6.0999999999999999E-2</v>
      </c>
      <c r="E546" s="7">
        <v>0.5</v>
      </c>
      <c r="F546" s="5">
        <f t="shared" si="17"/>
        <v>5.6649999999999999E-2</v>
      </c>
    </row>
    <row r="547" spans="1:6">
      <c r="A547" s="11">
        <f>WORKDAY($A$2,COUNT($A$2:$A546))</f>
        <v>45691</v>
      </c>
      <c r="B547" s="4">
        <f t="shared" si="16"/>
        <v>2025</v>
      </c>
      <c r="C547" s="3">
        <v>5.2299999999999999E-2</v>
      </c>
      <c r="D547" s="3">
        <v>6.0999999999999999E-2</v>
      </c>
      <c r="E547" s="7">
        <v>0.5</v>
      </c>
      <c r="F547" s="5">
        <f t="shared" si="17"/>
        <v>5.6649999999999999E-2</v>
      </c>
    </row>
    <row r="548" spans="1:6">
      <c r="A548" s="11">
        <f>WORKDAY($A$2,COUNT($A$2:$A547))</f>
        <v>45692</v>
      </c>
      <c r="B548" s="4">
        <f t="shared" si="16"/>
        <v>2025</v>
      </c>
      <c r="C548" s="3">
        <v>5.2299999999999999E-2</v>
      </c>
      <c r="D548" s="3">
        <v>6.0999999999999999E-2</v>
      </c>
      <c r="E548" s="7">
        <v>0.5</v>
      </c>
      <c r="F548" s="5">
        <f t="shared" si="17"/>
        <v>5.6649999999999999E-2</v>
      </c>
    </row>
    <row r="549" spans="1:6">
      <c r="A549" s="11">
        <f>WORKDAY($A$2,COUNT($A$2:$A548))</f>
        <v>45693</v>
      </c>
      <c r="B549" s="4">
        <f t="shared" si="16"/>
        <v>2025</v>
      </c>
      <c r="C549" s="3">
        <v>5.2299999999999999E-2</v>
      </c>
      <c r="D549" s="3">
        <v>6.0999999999999999E-2</v>
      </c>
      <c r="E549" s="7">
        <v>0.5</v>
      </c>
      <c r="F549" s="5">
        <f t="shared" si="17"/>
        <v>5.6649999999999999E-2</v>
      </c>
    </row>
    <row r="550" spans="1:6">
      <c r="A550" s="11">
        <f>WORKDAY($A$2,COUNT($A$2:$A549))</f>
        <v>45694</v>
      </c>
      <c r="B550" s="4">
        <f t="shared" si="16"/>
        <v>2025</v>
      </c>
      <c r="C550" s="3">
        <v>5.2299999999999999E-2</v>
      </c>
      <c r="D550" s="3">
        <v>6.0999999999999999E-2</v>
      </c>
      <c r="E550" s="7">
        <v>0.5</v>
      </c>
      <c r="F550" s="5">
        <f t="shared" si="17"/>
        <v>5.6649999999999999E-2</v>
      </c>
    </row>
    <row r="551" spans="1:6">
      <c r="A551" s="11">
        <f>WORKDAY($A$2,COUNT($A$2:$A550))</f>
        <v>45695</v>
      </c>
      <c r="B551" s="4">
        <f t="shared" si="16"/>
        <v>2025</v>
      </c>
      <c r="C551" s="3">
        <v>5.2299999999999999E-2</v>
      </c>
      <c r="D551" s="3">
        <v>6.0999999999999999E-2</v>
      </c>
      <c r="E551" s="7">
        <v>0.5</v>
      </c>
      <c r="F551" s="5">
        <f t="shared" si="17"/>
        <v>5.6649999999999999E-2</v>
      </c>
    </row>
    <row r="552" spans="1:6">
      <c r="A552" s="11">
        <f>WORKDAY($A$2,COUNT($A$2:$A551))</f>
        <v>45698</v>
      </c>
      <c r="B552" s="4">
        <f t="shared" si="16"/>
        <v>2025</v>
      </c>
      <c r="C552" s="3">
        <v>5.2299999999999999E-2</v>
      </c>
      <c r="D552" s="3">
        <v>6.0999999999999999E-2</v>
      </c>
      <c r="E552" s="7">
        <v>0.5</v>
      </c>
      <c r="F552" s="5">
        <f t="shared" si="17"/>
        <v>5.6649999999999999E-2</v>
      </c>
    </row>
    <row r="553" spans="1:6">
      <c r="A553" s="11">
        <f>WORKDAY($A$2,COUNT($A$2:$A552))</f>
        <v>45699</v>
      </c>
      <c r="B553" s="4">
        <f t="shared" si="16"/>
        <v>2025</v>
      </c>
      <c r="C553" s="3">
        <v>5.2299999999999999E-2</v>
      </c>
      <c r="D553" s="3">
        <v>6.0999999999999999E-2</v>
      </c>
      <c r="E553" s="7">
        <v>0.5</v>
      </c>
      <c r="F553" s="5">
        <f t="shared" si="17"/>
        <v>5.6649999999999999E-2</v>
      </c>
    </row>
    <row r="554" spans="1:6">
      <c r="A554" s="11">
        <f>WORKDAY($A$2,COUNT($A$2:$A553))</f>
        <v>45700</v>
      </c>
      <c r="B554" s="4">
        <f t="shared" si="16"/>
        <v>2025</v>
      </c>
      <c r="C554" s="3">
        <v>5.2299999999999999E-2</v>
      </c>
      <c r="D554" s="3">
        <v>6.0999999999999999E-2</v>
      </c>
      <c r="E554" s="7">
        <v>0.5</v>
      </c>
      <c r="F554" s="5">
        <f t="shared" si="17"/>
        <v>5.6649999999999999E-2</v>
      </c>
    </row>
    <row r="555" spans="1:6">
      <c r="A555" s="11">
        <f>WORKDAY($A$2,COUNT($A$2:$A554))</f>
        <v>45701</v>
      </c>
      <c r="B555" s="4">
        <f t="shared" si="16"/>
        <v>2025</v>
      </c>
      <c r="C555" s="3">
        <v>5.2299999999999999E-2</v>
      </c>
      <c r="D555" s="3">
        <v>6.0999999999999999E-2</v>
      </c>
      <c r="E555" s="7">
        <v>0.5</v>
      </c>
      <c r="F555" s="5">
        <f t="shared" si="17"/>
        <v>5.6649999999999999E-2</v>
      </c>
    </row>
    <row r="556" spans="1:6">
      <c r="A556" s="11">
        <f>WORKDAY($A$2,COUNT($A$2:$A555))</f>
        <v>45702</v>
      </c>
      <c r="B556" s="4">
        <f t="shared" si="16"/>
        <v>2025</v>
      </c>
      <c r="C556" s="3">
        <v>5.2299999999999999E-2</v>
      </c>
      <c r="D556" s="3">
        <v>6.0999999999999999E-2</v>
      </c>
      <c r="E556" s="7">
        <v>0.5</v>
      </c>
      <c r="F556" s="5">
        <f t="shared" si="17"/>
        <v>5.6649999999999999E-2</v>
      </c>
    </row>
    <row r="557" spans="1:6">
      <c r="A557" s="11">
        <f>WORKDAY($A$2,COUNT($A$2:$A556))</f>
        <v>45705</v>
      </c>
      <c r="B557" s="4">
        <f t="shared" si="16"/>
        <v>2025</v>
      </c>
      <c r="C557" s="3">
        <v>5.2299999999999999E-2</v>
      </c>
      <c r="D557" s="3">
        <v>6.0999999999999999E-2</v>
      </c>
      <c r="E557" s="7">
        <v>0.5</v>
      </c>
      <c r="F557" s="5">
        <f t="shared" si="17"/>
        <v>5.6649999999999999E-2</v>
      </c>
    </row>
    <row r="558" spans="1:6">
      <c r="A558" s="11">
        <f>WORKDAY($A$2,COUNT($A$2:$A557))</f>
        <v>45706</v>
      </c>
      <c r="B558" s="4">
        <f t="shared" si="16"/>
        <v>2025</v>
      </c>
      <c r="C558" s="3">
        <v>5.2299999999999999E-2</v>
      </c>
      <c r="D558" s="3">
        <v>6.0999999999999999E-2</v>
      </c>
      <c r="E558" s="7">
        <v>0.5</v>
      </c>
      <c r="F558" s="5">
        <f t="shared" si="17"/>
        <v>5.6649999999999999E-2</v>
      </c>
    </row>
    <row r="559" spans="1:6">
      <c r="A559" s="11">
        <f>WORKDAY($A$2,COUNT($A$2:$A558))</f>
        <v>45707</v>
      </c>
      <c r="B559" s="4">
        <f t="shared" si="16"/>
        <v>2025</v>
      </c>
      <c r="C559" s="3">
        <v>5.2299999999999999E-2</v>
      </c>
      <c r="D559" s="3">
        <v>6.0999999999999999E-2</v>
      </c>
      <c r="E559" s="7">
        <v>0.5</v>
      </c>
      <c r="F559" s="5">
        <f t="shared" si="17"/>
        <v>5.6649999999999999E-2</v>
      </c>
    </row>
    <row r="560" spans="1:6">
      <c r="A560" s="11">
        <f>WORKDAY($A$2,COUNT($A$2:$A559))</f>
        <v>45708</v>
      </c>
      <c r="B560" s="4">
        <f t="shared" si="16"/>
        <v>2025</v>
      </c>
      <c r="C560" s="3">
        <v>5.2299999999999999E-2</v>
      </c>
      <c r="D560" s="3">
        <v>6.0999999999999999E-2</v>
      </c>
      <c r="E560" s="7">
        <v>0.5</v>
      </c>
      <c r="F560" s="5">
        <f t="shared" si="17"/>
        <v>5.6649999999999999E-2</v>
      </c>
    </row>
    <row r="561" spans="1:6">
      <c r="A561" s="11">
        <f>WORKDAY($A$2,COUNT($A$2:$A560))</f>
        <v>45709</v>
      </c>
      <c r="B561" s="4">
        <f t="shared" si="16"/>
        <v>2025</v>
      </c>
      <c r="C561" s="3">
        <v>5.2299999999999999E-2</v>
      </c>
      <c r="D561" s="3">
        <v>6.0999999999999999E-2</v>
      </c>
      <c r="E561" s="7">
        <v>0.5</v>
      </c>
      <c r="F561" s="5">
        <f t="shared" si="17"/>
        <v>5.6649999999999999E-2</v>
      </c>
    </row>
    <row r="562" spans="1:6">
      <c r="A562" s="11">
        <f>WORKDAY($A$2,COUNT($A$2:$A561))</f>
        <v>45712</v>
      </c>
      <c r="B562" s="4">
        <f t="shared" si="16"/>
        <v>2025</v>
      </c>
      <c r="C562" s="3">
        <v>5.2299999999999999E-2</v>
      </c>
      <c r="D562" s="3">
        <v>6.0999999999999999E-2</v>
      </c>
      <c r="E562" s="7">
        <v>0.5</v>
      </c>
      <c r="F562" s="5">
        <f t="shared" si="17"/>
        <v>5.6649999999999999E-2</v>
      </c>
    </row>
    <row r="563" spans="1:6">
      <c r="A563" s="11">
        <f>WORKDAY($A$2,COUNT($A$2:$A562))</f>
        <v>45713</v>
      </c>
      <c r="B563" s="4">
        <f t="shared" si="16"/>
        <v>2025</v>
      </c>
      <c r="C563" s="3">
        <v>5.2299999999999999E-2</v>
      </c>
      <c r="D563" s="3">
        <v>6.0999999999999999E-2</v>
      </c>
      <c r="E563" s="7">
        <v>0.5</v>
      </c>
      <c r="F563" s="5">
        <f t="shared" si="17"/>
        <v>5.6649999999999999E-2</v>
      </c>
    </row>
    <row r="564" spans="1:6">
      <c r="A564" s="11">
        <f>WORKDAY($A$2,COUNT($A$2:$A563))</f>
        <v>45714</v>
      </c>
      <c r="B564" s="4">
        <f t="shared" si="16"/>
        <v>2025</v>
      </c>
      <c r="C564" s="3">
        <v>5.2299999999999999E-2</v>
      </c>
      <c r="D564" s="3">
        <v>6.0999999999999999E-2</v>
      </c>
      <c r="E564" s="7">
        <v>0.5</v>
      </c>
      <c r="F564" s="5">
        <f t="shared" si="17"/>
        <v>5.6649999999999999E-2</v>
      </c>
    </row>
    <row r="565" spans="1:6">
      <c r="A565" s="11">
        <f>WORKDAY($A$2,COUNT($A$2:$A564))</f>
        <v>45715</v>
      </c>
      <c r="B565" s="4">
        <f t="shared" si="16"/>
        <v>2025</v>
      </c>
      <c r="C565" s="3">
        <v>5.2299999999999999E-2</v>
      </c>
      <c r="D565" s="3">
        <v>6.0999999999999999E-2</v>
      </c>
      <c r="E565" s="7">
        <v>0.5</v>
      </c>
      <c r="F565" s="5">
        <f t="shared" si="17"/>
        <v>5.6649999999999999E-2</v>
      </c>
    </row>
    <row r="566" spans="1:6">
      <c r="A566" s="11">
        <f>WORKDAY($A$2,COUNT($A$2:$A565))</f>
        <v>45716</v>
      </c>
      <c r="B566" s="4">
        <f t="shared" si="16"/>
        <v>2025</v>
      </c>
      <c r="C566" s="3">
        <v>5.2299999999999999E-2</v>
      </c>
      <c r="D566" s="3">
        <v>6.0999999999999999E-2</v>
      </c>
      <c r="E566" s="7">
        <v>0.5</v>
      </c>
      <c r="F566" s="5">
        <f t="shared" si="17"/>
        <v>5.6649999999999999E-2</v>
      </c>
    </row>
    <row r="567" spans="1:6">
      <c r="A567" s="11">
        <f>WORKDAY($A$2,COUNT($A$2:$A566))</f>
        <v>45719</v>
      </c>
      <c r="B567" s="4">
        <f t="shared" si="16"/>
        <v>2025</v>
      </c>
      <c r="C567" s="3">
        <v>5.2299999999999999E-2</v>
      </c>
      <c r="D567" s="3">
        <v>6.0999999999999999E-2</v>
      </c>
      <c r="E567" s="7">
        <v>0.5</v>
      </c>
      <c r="F567" s="5">
        <f t="shared" si="17"/>
        <v>5.6649999999999999E-2</v>
      </c>
    </row>
    <row r="568" spans="1:6">
      <c r="A568" s="11">
        <f>WORKDAY($A$2,COUNT($A$2:$A567))</f>
        <v>45720</v>
      </c>
      <c r="B568" s="4">
        <f t="shared" si="16"/>
        <v>2025</v>
      </c>
      <c r="C568" s="3">
        <v>5.2299999999999999E-2</v>
      </c>
      <c r="D568" s="3">
        <v>6.0999999999999999E-2</v>
      </c>
      <c r="E568" s="7">
        <v>0.5</v>
      </c>
      <c r="F568" s="5">
        <f t="shared" si="17"/>
        <v>5.6649999999999999E-2</v>
      </c>
    </row>
    <row r="569" spans="1:6">
      <c r="A569" s="11">
        <f>WORKDAY($A$2,COUNT($A$2:$A568))</f>
        <v>45721</v>
      </c>
      <c r="B569" s="4">
        <f t="shared" si="16"/>
        <v>2025</v>
      </c>
      <c r="C569" s="3">
        <v>5.2299999999999999E-2</v>
      </c>
      <c r="D569" s="3">
        <v>6.0999999999999999E-2</v>
      </c>
      <c r="E569" s="7">
        <v>0.5</v>
      </c>
      <c r="F569" s="5">
        <f t="shared" si="17"/>
        <v>5.6649999999999999E-2</v>
      </c>
    </row>
    <row r="570" spans="1:6">
      <c r="A570" s="11">
        <f>WORKDAY($A$2,COUNT($A$2:$A569))</f>
        <v>45722</v>
      </c>
      <c r="B570" s="4">
        <f t="shared" si="16"/>
        <v>2025</v>
      </c>
      <c r="C570" s="3">
        <v>5.2299999999999999E-2</v>
      </c>
      <c r="D570" s="3">
        <v>6.0999999999999999E-2</v>
      </c>
      <c r="E570" s="7">
        <v>0.5</v>
      </c>
      <c r="F570" s="5">
        <f t="shared" si="17"/>
        <v>5.6649999999999999E-2</v>
      </c>
    </row>
    <row r="571" spans="1:6">
      <c r="A571" s="11">
        <f>WORKDAY($A$2,COUNT($A$2:$A570))</f>
        <v>45723</v>
      </c>
      <c r="B571" s="4">
        <f t="shared" si="16"/>
        <v>2025</v>
      </c>
      <c r="C571" s="3">
        <v>5.2299999999999999E-2</v>
      </c>
      <c r="D571" s="3">
        <v>6.0999999999999999E-2</v>
      </c>
      <c r="E571" s="7">
        <v>0.5</v>
      </c>
      <c r="F571" s="5">
        <f t="shared" si="17"/>
        <v>5.6649999999999999E-2</v>
      </c>
    </row>
    <row r="572" spans="1:6">
      <c r="A572" s="11">
        <f>WORKDAY($A$2,COUNT($A$2:$A571))</f>
        <v>45726</v>
      </c>
      <c r="B572" s="4">
        <f t="shared" si="16"/>
        <v>2025</v>
      </c>
      <c r="C572" s="3">
        <v>5.2299999999999999E-2</v>
      </c>
      <c r="D572" s="3">
        <v>6.0999999999999999E-2</v>
      </c>
      <c r="E572" s="7">
        <v>0.5</v>
      </c>
      <c r="F572" s="5">
        <f t="shared" si="17"/>
        <v>5.6649999999999999E-2</v>
      </c>
    </row>
    <row r="573" spans="1:6">
      <c r="A573" s="11">
        <f>WORKDAY($A$2,COUNT($A$2:$A572))</f>
        <v>45727</v>
      </c>
      <c r="B573" s="4">
        <f t="shared" si="16"/>
        <v>2025</v>
      </c>
      <c r="C573" s="3">
        <v>5.2299999999999999E-2</v>
      </c>
      <c r="D573" s="3">
        <v>6.0999999999999999E-2</v>
      </c>
      <c r="E573" s="7">
        <v>0.5</v>
      </c>
      <c r="F573" s="5">
        <f t="shared" si="17"/>
        <v>5.6649999999999999E-2</v>
      </c>
    </row>
    <row r="574" spans="1:6">
      <c r="A574" s="11">
        <f>WORKDAY($A$2,COUNT($A$2:$A573))</f>
        <v>45728</v>
      </c>
      <c r="B574" s="4">
        <f t="shared" ref="B574:B637" si="18" xml:space="preserve"> YEAR( A574 )</f>
        <v>2025</v>
      </c>
      <c r="C574" s="3">
        <v>5.2299999999999999E-2</v>
      </c>
      <c r="D574" s="3">
        <v>6.0999999999999999E-2</v>
      </c>
      <c r="E574" s="7">
        <v>0.5</v>
      </c>
      <c r="F574" s="5">
        <f t="shared" ref="F574:F637" si="19" xml:space="preserve"> E574 * C574 + ( 1 - E574 ) * D574</f>
        <v>5.6649999999999999E-2</v>
      </c>
    </row>
    <row r="575" spans="1:6">
      <c r="A575" s="11">
        <f>WORKDAY($A$2,COUNT($A$2:$A574))</f>
        <v>45729</v>
      </c>
      <c r="B575" s="4">
        <f t="shared" si="18"/>
        <v>2025</v>
      </c>
      <c r="C575" s="3">
        <v>5.2299999999999999E-2</v>
      </c>
      <c r="D575" s="3">
        <v>6.0999999999999999E-2</v>
      </c>
      <c r="E575" s="7">
        <v>0.5</v>
      </c>
      <c r="F575" s="5">
        <f t="shared" si="19"/>
        <v>5.6649999999999999E-2</v>
      </c>
    </row>
    <row r="576" spans="1:6">
      <c r="A576" s="11">
        <f>WORKDAY($A$2,COUNT($A$2:$A575))</f>
        <v>45730</v>
      </c>
      <c r="B576" s="4">
        <f t="shared" si="18"/>
        <v>2025</v>
      </c>
      <c r="C576" s="3">
        <v>5.2299999999999999E-2</v>
      </c>
      <c r="D576" s="3">
        <v>6.0999999999999999E-2</v>
      </c>
      <c r="E576" s="7">
        <v>0.5</v>
      </c>
      <c r="F576" s="5">
        <f t="shared" si="19"/>
        <v>5.6649999999999999E-2</v>
      </c>
    </row>
    <row r="577" spans="1:6">
      <c r="A577" s="11">
        <f>WORKDAY($A$2,COUNT($A$2:$A576))</f>
        <v>45733</v>
      </c>
      <c r="B577" s="4">
        <f t="shared" si="18"/>
        <v>2025</v>
      </c>
      <c r="C577" s="3">
        <v>5.2299999999999999E-2</v>
      </c>
      <c r="D577" s="3">
        <v>6.0999999999999999E-2</v>
      </c>
      <c r="E577" s="7">
        <v>0.5</v>
      </c>
      <c r="F577" s="5">
        <f t="shared" si="19"/>
        <v>5.6649999999999999E-2</v>
      </c>
    </row>
    <row r="578" spans="1:6">
      <c r="A578" s="11">
        <f>WORKDAY($A$2,COUNT($A$2:$A577))</f>
        <v>45734</v>
      </c>
      <c r="B578" s="4">
        <f t="shared" si="18"/>
        <v>2025</v>
      </c>
      <c r="C578" s="3">
        <v>5.2299999999999999E-2</v>
      </c>
      <c r="D578" s="3">
        <v>6.0999999999999999E-2</v>
      </c>
      <c r="E578" s="7">
        <v>0.5</v>
      </c>
      <c r="F578" s="5">
        <f t="shared" si="19"/>
        <v>5.6649999999999999E-2</v>
      </c>
    </row>
    <row r="579" spans="1:6">
      <c r="A579" s="11">
        <f>WORKDAY($A$2,COUNT($A$2:$A578))</f>
        <v>45735</v>
      </c>
      <c r="B579" s="4">
        <f t="shared" si="18"/>
        <v>2025</v>
      </c>
      <c r="C579" s="3">
        <v>5.2299999999999999E-2</v>
      </c>
      <c r="D579" s="3">
        <v>6.0999999999999999E-2</v>
      </c>
      <c r="E579" s="7">
        <v>0.5</v>
      </c>
      <c r="F579" s="5">
        <f t="shared" si="19"/>
        <v>5.6649999999999999E-2</v>
      </c>
    </row>
    <row r="580" spans="1:6">
      <c r="A580" s="11">
        <f>WORKDAY($A$2,COUNT($A$2:$A579))</f>
        <v>45736</v>
      </c>
      <c r="B580" s="4">
        <f t="shared" si="18"/>
        <v>2025</v>
      </c>
      <c r="C580" s="3">
        <v>5.2299999999999999E-2</v>
      </c>
      <c r="D580" s="3">
        <v>6.0999999999999999E-2</v>
      </c>
      <c r="E580" s="7">
        <v>0.5</v>
      </c>
      <c r="F580" s="5">
        <f t="shared" si="19"/>
        <v>5.6649999999999999E-2</v>
      </c>
    </row>
    <row r="581" spans="1:6">
      <c r="A581" s="11">
        <f>WORKDAY($A$2,COUNT($A$2:$A580))</f>
        <v>45737</v>
      </c>
      <c r="B581" s="4">
        <f t="shared" si="18"/>
        <v>2025</v>
      </c>
      <c r="C581" s="3">
        <v>5.2299999999999999E-2</v>
      </c>
      <c r="D581" s="3">
        <v>6.0999999999999999E-2</v>
      </c>
      <c r="E581" s="7">
        <v>0.5</v>
      </c>
      <c r="F581" s="5">
        <f t="shared" si="19"/>
        <v>5.6649999999999999E-2</v>
      </c>
    </row>
    <row r="582" spans="1:6">
      <c r="A582" s="11">
        <f>WORKDAY($A$2,COUNT($A$2:$A581))</f>
        <v>45740</v>
      </c>
      <c r="B582" s="4">
        <f t="shared" si="18"/>
        <v>2025</v>
      </c>
      <c r="C582" s="3">
        <v>5.2299999999999999E-2</v>
      </c>
      <c r="D582" s="3">
        <v>6.0999999999999999E-2</v>
      </c>
      <c r="E582" s="7">
        <v>0.5</v>
      </c>
      <c r="F582" s="5">
        <f t="shared" si="19"/>
        <v>5.6649999999999999E-2</v>
      </c>
    </row>
    <row r="583" spans="1:6">
      <c r="A583" s="11">
        <f>WORKDAY($A$2,COUNT($A$2:$A582))</f>
        <v>45741</v>
      </c>
      <c r="B583" s="4">
        <f t="shared" si="18"/>
        <v>2025</v>
      </c>
      <c r="C583" s="3">
        <v>5.2299999999999999E-2</v>
      </c>
      <c r="D583" s="3">
        <v>6.0999999999999999E-2</v>
      </c>
      <c r="E583" s="7">
        <v>0.5</v>
      </c>
      <c r="F583" s="5">
        <f t="shared" si="19"/>
        <v>5.6649999999999999E-2</v>
      </c>
    </row>
    <row r="584" spans="1:6">
      <c r="A584" s="11">
        <f>WORKDAY($A$2,COUNT($A$2:$A583))</f>
        <v>45742</v>
      </c>
      <c r="B584" s="4">
        <f t="shared" si="18"/>
        <v>2025</v>
      </c>
      <c r="C584" s="3">
        <v>5.2299999999999999E-2</v>
      </c>
      <c r="D584" s="3">
        <v>6.0999999999999999E-2</v>
      </c>
      <c r="E584" s="7">
        <v>0.5</v>
      </c>
      <c r="F584" s="5">
        <f t="shared" si="19"/>
        <v>5.6649999999999999E-2</v>
      </c>
    </row>
    <row r="585" spans="1:6">
      <c r="A585" s="11">
        <f>WORKDAY($A$2,COUNT($A$2:$A584))</f>
        <v>45743</v>
      </c>
      <c r="B585" s="4">
        <f t="shared" si="18"/>
        <v>2025</v>
      </c>
      <c r="C585" s="3">
        <v>5.2299999999999999E-2</v>
      </c>
      <c r="D585" s="3">
        <v>6.0999999999999999E-2</v>
      </c>
      <c r="E585" s="7">
        <v>0.5</v>
      </c>
      <c r="F585" s="5">
        <f t="shared" si="19"/>
        <v>5.6649999999999999E-2</v>
      </c>
    </row>
    <row r="586" spans="1:6">
      <c r="A586" s="11">
        <f>WORKDAY($A$2,COUNT($A$2:$A585))</f>
        <v>45744</v>
      </c>
      <c r="B586" s="4">
        <f t="shared" si="18"/>
        <v>2025</v>
      </c>
      <c r="C586" s="3">
        <v>5.2299999999999999E-2</v>
      </c>
      <c r="D586" s="3">
        <v>6.0999999999999999E-2</v>
      </c>
      <c r="E586" s="7">
        <v>0.5</v>
      </c>
      <c r="F586" s="5">
        <f t="shared" si="19"/>
        <v>5.6649999999999999E-2</v>
      </c>
    </row>
    <row r="587" spans="1:6">
      <c r="A587" s="11">
        <f>WORKDAY($A$2,COUNT($A$2:$A586))</f>
        <v>45747</v>
      </c>
      <c r="B587" s="4">
        <f t="shared" si="18"/>
        <v>2025</v>
      </c>
      <c r="C587" s="3">
        <v>5.2299999999999999E-2</v>
      </c>
      <c r="D587" s="3">
        <v>6.0999999999999999E-2</v>
      </c>
      <c r="E587" s="7">
        <v>0.5</v>
      </c>
      <c r="F587" s="5">
        <f t="shared" si="19"/>
        <v>5.6649999999999999E-2</v>
      </c>
    </row>
    <row r="588" spans="1:6">
      <c r="A588" s="11">
        <f>WORKDAY($A$2,COUNT($A$2:$A587))</f>
        <v>45748</v>
      </c>
      <c r="B588" s="4">
        <f t="shared" si="18"/>
        <v>2025</v>
      </c>
      <c r="C588" s="3">
        <v>5.2299999999999999E-2</v>
      </c>
      <c r="D588" s="3">
        <v>6.0999999999999999E-2</v>
      </c>
      <c r="E588" s="7">
        <v>0.5</v>
      </c>
      <c r="F588" s="5">
        <f t="shared" si="19"/>
        <v>5.6649999999999999E-2</v>
      </c>
    </row>
    <row r="589" spans="1:6">
      <c r="A589" s="11">
        <f>WORKDAY($A$2,COUNT($A$2:$A588))</f>
        <v>45749</v>
      </c>
      <c r="B589" s="4">
        <f t="shared" si="18"/>
        <v>2025</v>
      </c>
      <c r="C589" s="3">
        <v>5.2299999999999999E-2</v>
      </c>
      <c r="D589" s="3">
        <v>6.0999999999999999E-2</v>
      </c>
      <c r="E589" s="7">
        <v>0.5</v>
      </c>
      <c r="F589" s="5">
        <f t="shared" si="19"/>
        <v>5.6649999999999999E-2</v>
      </c>
    </row>
    <row r="590" spans="1:6">
      <c r="A590" s="11">
        <f>WORKDAY($A$2,COUNT($A$2:$A589))</f>
        <v>45750</v>
      </c>
      <c r="B590" s="4">
        <f t="shared" si="18"/>
        <v>2025</v>
      </c>
      <c r="C590" s="3">
        <v>5.2299999999999999E-2</v>
      </c>
      <c r="D590" s="3">
        <v>6.0999999999999999E-2</v>
      </c>
      <c r="E590" s="7">
        <v>0.5</v>
      </c>
      <c r="F590" s="5">
        <f t="shared" si="19"/>
        <v>5.6649999999999999E-2</v>
      </c>
    </row>
    <row r="591" spans="1:6">
      <c r="A591" s="11">
        <f>WORKDAY($A$2,COUNT($A$2:$A590))</f>
        <v>45751</v>
      </c>
      <c r="B591" s="4">
        <f t="shared" si="18"/>
        <v>2025</v>
      </c>
      <c r="C591" s="3">
        <v>5.2299999999999999E-2</v>
      </c>
      <c r="D591" s="3">
        <v>6.0999999999999999E-2</v>
      </c>
      <c r="E591" s="7">
        <v>0.5</v>
      </c>
      <c r="F591" s="5">
        <f t="shared" si="19"/>
        <v>5.6649999999999999E-2</v>
      </c>
    </row>
    <row r="592" spans="1:6">
      <c r="A592" s="11">
        <f>WORKDAY($A$2,COUNT($A$2:$A591))</f>
        <v>45754</v>
      </c>
      <c r="B592" s="4">
        <f t="shared" si="18"/>
        <v>2025</v>
      </c>
      <c r="C592" s="3">
        <v>5.2299999999999999E-2</v>
      </c>
      <c r="D592" s="3">
        <v>6.0999999999999999E-2</v>
      </c>
      <c r="E592" s="7">
        <v>0.5</v>
      </c>
      <c r="F592" s="5">
        <f t="shared" si="19"/>
        <v>5.6649999999999999E-2</v>
      </c>
    </row>
    <row r="593" spans="1:6">
      <c r="A593" s="11">
        <f>WORKDAY($A$2,COUNT($A$2:$A592))</f>
        <v>45755</v>
      </c>
      <c r="B593" s="4">
        <f t="shared" si="18"/>
        <v>2025</v>
      </c>
      <c r="C593" s="3">
        <v>5.2299999999999999E-2</v>
      </c>
      <c r="D593" s="3">
        <v>6.0999999999999999E-2</v>
      </c>
      <c r="E593" s="7">
        <v>0.5</v>
      </c>
      <c r="F593" s="5">
        <f t="shared" si="19"/>
        <v>5.6649999999999999E-2</v>
      </c>
    </row>
    <row r="594" spans="1:6">
      <c r="A594" s="11">
        <f>WORKDAY($A$2,COUNT($A$2:$A593))</f>
        <v>45756</v>
      </c>
      <c r="B594" s="4">
        <f t="shared" si="18"/>
        <v>2025</v>
      </c>
      <c r="C594" s="3">
        <v>5.2299999999999999E-2</v>
      </c>
      <c r="D594" s="3">
        <v>6.0999999999999999E-2</v>
      </c>
      <c r="E594" s="7">
        <v>0.5</v>
      </c>
      <c r="F594" s="5">
        <f t="shared" si="19"/>
        <v>5.6649999999999999E-2</v>
      </c>
    </row>
    <row r="595" spans="1:6">
      <c r="A595" s="11">
        <f>WORKDAY($A$2,COUNT($A$2:$A594))</f>
        <v>45757</v>
      </c>
      <c r="B595" s="4">
        <f t="shared" si="18"/>
        <v>2025</v>
      </c>
      <c r="C595" s="3">
        <v>5.2299999999999999E-2</v>
      </c>
      <c r="D595" s="3">
        <v>6.0999999999999999E-2</v>
      </c>
      <c r="E595" s="7">
        <v>0.5</v>
      </c>
      <c r="F595" s="5">
        <f t="shared" si="19"/>
        <v>5.6649999999999999E-2</v>
      </c>
    </row>
    <row r="596" spans="1:6">
      <c r="A596" s="11">
        <f>WORKDAY($A$2,COUNT($A$2:$A595))</f>
        <v>45758</v>
      </c>
      <c r="B596" s="4">
        <f t="shared" si="18"/>
        <v>2025</v>
      </c>
      <c r="C596" s="3">
        <v>5.2299999999999999E-2</v>
      </c>
      <c r="D596" s="3">
        <v>6.0999999999999999E-2</v>
      </c>
      <c r="E596" s="7">
        <v>0.5</v>
      </c>
      <c r="F596" s="5">
        <f t="shared" si="19"/>
        <v>5.6649999999999999E-2</v>
      </c>
    </row>
    <row r="597" spans="1:6">
      <c r="A597" s="11">
        <f>WORKDAY($A$2,COUNT($A$2:$A596))</f>
        <v>45761</v>
      </c>
      <c r="B597" s="4">
        <f t="shared" si="18"/>
        <v>2025</v>
      </c>
      <c r="C597" s="3">
        <v>5.2299999999999999E-2</v>
      </c>
      <c r="D597" s="3">
        <v>6.0999999999999999E-2</v>
      </c>
      <c r="E597" s="7">
        <v>0.5</v>
      </c>
      <c r="F597" s="5">
        <f t="shared" si="19"/>
        <v>5.6649999999999999E-2</v>
      </c>
    </row>
    <row r="598" spans="1:6">
      <c r="A598" s="11">
        <f>WORKDAY($A$2,COUNT($A$2:$A597))</f>
        <v>45762</v>
      </c>
      <c r="B598" s="4">
        <f t="shared" si="18"/>
        <v>2025</v>
      </c>
      <c r="C598" s="3">
        <v>5.2299999999999999E-2</v>
      </c>
      <c r="D598" s="3">
        <v>6.0999999999999999E-2</v>
      </c>
      <c r="E598" s="7">
        <v>0.5</v>
      </c>
      <c r="F598" s="5">
        <f t="shared" si="19"/>
        <v>5.6649999999999999E-2</v>
      </c>
    </row>
    <row r="599" spans="1:6">
      <c r="A599" s="11">
        <f>WORKDAY($A$2,COUNT($A$2:$A598))</f>
        <v>45763</v>
      </c>
      <c r="B599" s="4">
        <f t="shared" si="18"/>
        <v>2025</v>
      </c>
      <c r="C599" s="3">
        <v>5.2299999999999999E-2</v>
      </c>
      <c r="D599" s="3">
        <v>6.0999999999999999E-2</v>
      </c>
      <c r="E599" s="7">
        <v>0.5</v>
      </c>
      <c r="F599" s="5">
        <f t="shared" si="19"/>
        <v>5.6649999999999999E-2</v>
      </c>
    </row>
    <row r="600" spans="1:6">
      <c r="A600" s="11">
        <f>WORKDAY($A$2,COUNT($A$2:$A599))</f>
        <v>45764</v>
      </c>
      <c r="B600" s="4">
        <f t="shared" si="18"/>
        <v>2025</v>
      </c>
      <c r="C600" s="3">
        <v>5.2299999999999999E-2</v>
      </c>
      <c r="D600" s="3">
        <v>6.0999999999999999E-2</v>
      </c>
      <c r="E600" s="7">
        <v>0.5</v>
      </c>
      <c r="F600" s="5">
        <f t="shared" si="19"/>
        <v>5.6649999999999999E-2</v>
      </c>
    </row>
    <row r="601" spans="1:6">
      <c r="A601" s="11">
        <f>WORKDAY($A$2,COUNT($A$2:$A600))</f>
        <v>45765</v>
      </c>
      <c r="B601" s="4">
        <f t="shared" si="18"/>
        <v>2025</v>
      </c>
      <c r="C601" s="3">
        <v>5.2299999999999999E-2</v>
      </c>
      <c r="D601" s="3">
        <v>6.0999999999999999E-2</v>
      </c>
      <c r="E601" s="7">
        <v>0.5</v>
      </c>
      <c r="F601" s="5">
        <f t="shared" si="19"/>
        <v>5.6649999999999999E-2</v>
      </c>
    </row>
    <row r="602" spans="1:6">
      <c r="A602" s="11">
        <f>WORKDAY($A$2,COUNT($A$2:$A601))</f>
        <v>45768</v>
      </c>
      <c r="B602" s="4">
        <f t="shared" si="18"/>
        <v>2025</v>
      </c>
      <c r="C602" s="3">
        <v>5.2299999999999999E-2</v>
      </c>
      <c r="D602" s="3">
        <v>6.0999999999999999E-2</v>
      </c>
      <c r="E602" s="7">
        <v>0.5</v>
      </c>
      <c r="F602" s="5">
        <f t="shared" si="19"/>
        <v>5.6649999999999999E-2</v>
      </c>
    </row>
    <row r="603" spans="1:6">
      <c r="A603" s="11">
        <f>WORKDAY($A$2,COUNT($A$2:$A602))</f>
        <v>45769</v>
      </c>
      <c r="B603" s="4">
        <f t="shared" si="18"/>
        <v>2025</v>
      </c>
      <c r="C603" s="3">
        <v>5.2299999999999999E-2</v>
      </c>
      <c r="D603" s="3">
        <v>6.0999999999999999E-2</v>
      </c>
      <c r="E603" s="7">
        <v>0.5</v>
      </c>
      <c r="F603" s="5">
        <f t="shared" si="19"/>
        <v>5.6649999999999999E-2</v>
      </c>
    </row>
    <row r="604" spans="1:6">
      <c r="A604" s="11">
        <f>WORKDAY($A$2,COUNT($A$2:$A603))</f>
        <v>45770</v>
      </c>
      <c r="B604" s="4">
        <f t="shared" si="18"/>
        <v>2025</v>
      </c>
      <c r="C604" s="3">
        <v>5.2299999999999999E-2</v>
      </c>
      <c r="D604" s="3">
        <v>6.0999999999999999E-2</v>
      </c>
      <c r="E604" s="7">
        <v>0.5</v>
      </c>
      <c r="F604" s="5">
        <f t="shared" si="19"/>
        <v>5.6649999999999999E-2</v>
      </c>
    </row>
    <row r="605" spans="1:6">
      <c r="A605" s="11">
        <f>WORKDAY($A$2,COUNT($A$2:$A604))</f>
        <v>45771</v>
      </c>
      <c r="B605" s="4">
        <f t="shared" si="18"/>
        <v>2025</v>
      </c>
      <c r="C605" s="3">
        <v>5.2299999999999999E-2</v>
      </c>
      <c r="D605" s="3">
        <v>6.0999999999999999E-2</v>
      </c>
      <c r="E605" s="7">
        <v>0.5</v>
      </c>
      <c r="F605" s="5">
        <f t="shared" si="19"/>
        <v>5.6649999999999999E-2</v>
      </c>
    </row>
    <row r="606" spans="1:6">
      <c r="A606" s="11">
        <f>WORKDAY($A$2,COUNT($A$2:$A605))</f>
        <v>45772</v>
      </c>
      <c r="B606" s="4">
        <f t="shared" si="18"/>
        <v>2025</v>
      </c>
      <c r="C606" s="3">
        <v>5.2299999999999999E-2</v>
      </c>
      <c r="D606" s="3">
        <v>6.0999999999999999E-2</v>
      </c>
      <c r="E606" s="7">
        <v>0.5</v>
      </c>
      <c r="F606" s="5">
        <f t="shared" si="19"/>
        <v>5.6649999999999999E-2</v>
      </c>
    </row>
    <row r="607" spans="1:6">
      <c r="A607" s="11">
        <f>WORKDAY($A$2,COUNT($A$2:$A606))</f>
        <v>45775</v>
      </c>
      <c r="B607" s="4">
        <f t="shared" si="18"/>
        <v>2025</v>
      </c>
      <c r="C607" s="3">
        <v>5.2299999999999999E-2</v>
      </c>
      <c r="D607" s="3">
        <v>6.0999999999999999E-2</v>
      </c>
      <c r="E607" s="7">
        <v>0.5</v>
      </c>
      <c r="F607" s="5">
        <f t="shared" si="19"/>
        <v>5.6649999999999999E-2</v>
      </c>
    </row>
    <row r="608" spans="1:6">
      <c r="A608" s="11">
        <f>WORKDAY($A$2,COUNT($A$2:$A607))</f>
        <v>45776</v>
      </c>
      <c r="B608" s="4">
        <f t="shared" si="18"/>
        <v>2025</v>
      </c>
      <c r="C608" s="3">
        <v>5.2299999999999999E-2</v>
      </c>
      <c r="D608" s="3">
        <v>6.0999999999999999E-2</v>
      </c>
      <c r="E608" s="7">
        <v>0.5</v>
      </c>
      <c r="F608" s="5">
        <f t="shared" si="19"/>
        <v>5.6649999999999999E-2</v>
      </c>
    </row>
    <row r="609" spans="1:6">
      <c r="A609" s="11">
        <f>WORKDAY($A$2,COUNT($A$2:$A608))</f>
        <v>45777</v>
      </c>
      <c r="B609" s="4">
        <f t="shared" si="18"/>
        <v>2025</v>
      </c>
      <c r="C609" s="3">
        <v>5.2299999999999999E-2</v>
      </c>
      <c r="D609" s="3">
        <v>6.0999999999999999E-2</v>
      </c>
      <c r="E609" s="7">
        <v>0.5</v>
      </c>
      <c r="F609" s="5">
        <f t="shared" si="19"/>
        <v>5.6649999999999999E-2</v>
      </c>
    </row>
    <row r="610" spans="1:6">
      <c r="A610" s="11">
        <f>WORKDAY($A$2,COUNT($A$2:$A609))</f>
        <v>45778</v>
      </c>
      <c r="B610" s="4">
        <f t="shared" si="18"/>
        <v>2025</v>
      </c>
      <c r="C610" s="3">
        <v>5.2299999999999999E-2</v>
      </c>
      <c r="D610" s="3">
        <v>6.0999999999999999E-2</v>
      </c>
      <c r="E610" s="7">
        <v>0.5</v>
      </c>
      <c r="F610" s="5">
        <f t="shared" si="19"/>
        <v>5.6649999999999999E-2</v>
      </c>
    </row>
    <row r="611" spans="1:6">
      <c r="A611" s="11">
        <f>WORKDAY($A$2,COUNT($A$2:$A610))</f>
        <v>45779</v>
      </c>
      <c r="B611" s="4">
        <f t="shared" si="18"/>
        <v>2025</v>
      </c>
      <c r="C611" s="3">
        <v>5.2299999999999999E-2</v>
      </c>
      <c r="D611" s="3">
        <v>6.0999999999999999E-2</v>
      </c>
      <c r="E611" s="7">
        <v>0.5</v>
      </c>
      <c r="F611" s="5">
        <f t="shared" si="19"/>
        <v>5.6649999999999999E-2</v>
      </c>
    </row>
    <row r="612" spans="1:6">
      <c r="A612" s="11">
        <f>WORKDAY($A$2,COUNT($A$2:$A611))</f>
        <v>45782</v>
      </c>
      <c r="B612" s="4">
        <f t="shared" si="18"/>
        <v>2025</v>
      </c>
      <c r="C612" s="3">
        <v>5.2299999999999999E-2</v>
      </c>
      <c r="D612" s="3">
        <v>6.0999999999999999E-2</v>
      </c>
      <c r="E612" s="7">
        <v>0.5</v>
      </c>
      <c r="F612" s="5">
        <f t="shared" si="19"/>
        <v>5.6649999999999999E-2</v>
      </c>
    </row>
    <row r="613" spans="1:6">
      <c r="A613" s="11">
        <f>WORKDAY($A$2,COUNT($A$2:$A612))</f>
        <v>45783</v>
      </c>
      <c r="B613" s="4">
        <f t="shared" si="18"/>
        <v>2025</v>
      </c>
      <c r="C613" s="3">
        <v>5.2299999999999999E-2</v>
      </c>
      <c r="D613" s="3">
        <v>6.0999999999999999E-2</v>
      </c>
      <c r="E613" s="7">
        <v>0.5</v>
      </c>
      <c r="F613" s="5">
        <f t="shared" si="19"/>
        <v>5.6649999999999999E-2</v>
      </c>
    </row>
    <row r="614" spans="1:6">
      <c r="A614" s="11">
        <f>WORKDAY($A$2,COUNT($A$2:$A613))</f>
        <v>45784</v>
      </c>
      <c r="B614" s="4">
        <f t="shared" si="18"/>
        <v>2025</v>
      </c>
      <c r="C614" s="3">
        <v>5.2299999999999999E-2</v>
      </c>
      <c r="D614" s="3">
        <v>6.0999999999999999E-2</v>
      </c>
      <c r="E614" s="7">
        <v>0.5</v>
      </c>
      <c r="F614" s="5">
        <f t="shared" si="19"/>
        <v>5.6649999999999999E-2</v>
      </c>
    </row>
    <row r="615" spans="1:6">
      <c r="A615" s="11">
        <f>WORKDAY($A$2,COUNT($A$2:$A614))</f>
        <v>45785</v>
      </c>
      <c r="B615" s="4">
        <f t="shared" si="18"/>
        <v>2025</v>
      </c>
      <c r="C615" s="3">
        <v>5.2299999999999999E-2</v>
      </c>
      <c r="D615" s="3">
        <v>6.0999999999999999E-2</v>
      </c>
      <c r="E615" s="7">
        <v>0.5</v>
      </c>
      <c r="F615" s="5">
        <f t="shared" si="19"/>
        <v>5.6649999999999999E-2</v>
      </c>
    </row>
    <row r="616" spans="1:6">
      <c r="A616" s="11">
        <f>WORKDAY($A$2,COUNT($A$2:$A615))</f>
        <v>45786</v>
      </c>
      <c r="B616" s="4">
        <f t="shared" si="18"/>
        <v>2025</v>
      </c>
      <c r="C616" s="3">
        <v>5.2299999999999999E-2</v>
      </c>
      <c r="D616" s="3">
        <v>6.0999999999999999E-2</v>
      </c>
      <c r="E616" s="7">
        <v>0.5</v>
      </c>
      <c r="F616" s="5">
        <f t="shared" si="19"/>
        <v>5.6649999999999999E-2</v>
      </c>
    </row>
    <row r="617" spans="1:6">
      <c r="A617" s="11">
        <f>WORKDAY($A$2,COUNT($A$2:$A616))</f>
        <v>45789</v>
      </c>
      <c r="B617" s="4">
        <f t="shared" si="18"/>
        <v>2025</v>
      </c>
      <c r="C617" s="3">
        <v>5.2299999999999999E-2</v>
      </c>
      <c r="D617" s="3">
        <v>6.0999999999999999E-2</v>
      </c>
      <c r="E617" s="7">
        <v>0.5</v>
      </c>
      <c r="F617" s="5">
        <f t="shared" si="19"/>
        <v>5.6649999999999999E-2</v>
      </c>
    </row>
    <row r="618" spans="1:6">
      <c r="A618" s="11">
        <f>WORKDAY($A$2,COUNT($A$2:$A617))</f>
        <v>45790</v>
      </c>
      <c r="B618" s="4">
        <f t="shared" si="18"/>
        <v>2025</v>
      </c>
      <c r="C618" s="3">
        <v>5.2299999999999999E-2</v>
      </c>
      <c r="D618" s="3">
        <v>6.0999999999999999E-2</v>
      </c>
      <c r="E618" s="7">
        <v>0.5</v>
      </c>
      <c r="F618" s="5">
        <f t="shared" si="19"/>
        <v>5.6649999999999999E-2</v>
      </c>
    </row>
    <row r="619" spans="1:6">
      <c r="A619" s="11">
        <f>WORKDAY($A$2,COUNT($A$2:$A618))</f>
        <v>45791</v>
      </c>
      <c r="B619" s="4">
        <f t="shared" si="18"/>
        <v>2025</v>
      </c>
      <c r="C619" s="3">
        <v>5.2299999999999999E-2</v>
      </c>
      <c r="D619" s="3">
        <v>6.0999999999999999E-2</v>
      </c>
      <c r="E619" s="7">
        <v>0.5</v>
      </c>
      <c r="F619" s="5">
        <f t="shared" si="19"/>
        <v>5.6649999999999999E-2</v>
      </c>
    </row>
    <row r="620" spans="1:6">
      <c r="A620" s="11">
        <f>WORKDAY($A$2,COUNT($A$2:$A619))</f>
        <v>45792</v>
      </c>
      <c r="B620" s="4">
        <f t="shared" si="18"/>
        <v>2025</v>
      </c>
      <c r="C620" s="3">
        <v>5.2299999999999999E-2</v>
      </c>
      <c r="D620" s="3">
        <v>6.0999999999999999E-2</v>
      </c>
      <c r="E620" s="7">
        <v>0.5</v>
      </c>
      <c r="F620" s="5">
        <f t="shared" si="19"/>
        <v>5.6649999999999999E-2</v>
      </c>
    </row>
    <row r="621" spans="1:6">
      <c r="A621" s="11">
        <f>WORKDAY($A$2,COUNT($A$2:$A620))</f>
        <v>45793</v>
      </c>
      <c r="B621" s="4">
        <f t="shared" si="18"/>
        <v>2025</v>
      </c>
      <c r="C621" s="3">
        <v>5.2299999999999999E-2</v>
      </c>
      <c r="D621" s="3">
        <v>6.0999999999999999E-2</v>
      </c>
      <c r="E621" s="7">
        <v>0.5</v>
      </c>
      <c r="F621" s="5">
        <f t="shared" si="19"/>
        <v>5.6649999999999999E-2</v>
      </c>
    </row>
    <row r="622" spans="1:6">
      <c r="A622" s="11">
        <f>WORKDAY($A$2,COUNT($A$2:$A621))</f>
        <v>45796</v>
      </c>
      <c r="B622" s="4">
        <f t="shared" si="18"/>
        <v>2025</v>
      </c>
      <c r="C622" s="3">
        <v>5.2299999999999999E-2</v>
      </c>
      <c r="D622" s="3">
        <v>6.0999999999999999E-2</v>
      </c>
      <c r="E622" s="7">
        <v>0.5</v>
      </c>
      <c r="F622" s="5">
        <f t="shared" si="19"/>
        <v>5.6649999999999999E-2</v>
      </c>
    </row>
    <row r="623" spans="1:6">
      <c r="A623" s="11">
        <f>WORKDAY($A$2,COUNT($A$2:$A622))</f>
        <v>45797</v>
      </c>
      <c r="B623" s="4">
        <f t="shared" si="18"/>
        <v>2025</v>
      </c>
      <c r="C623" s="3">
        <v>5.2299999999999999E-2</v>
      </c>
      <c r="D623" s="3">
        <v>6.0999999999999999E-2</v>
      </c>
      <c r="E623" s="7">
        <v>0.5</v>
      </c>
      <c r="F623" s="5">
        <f t="shared" si="19"/>
        <v>5.6649999999999999E-2</v>
      </c>
    </row>
    <row r="624" spans="1:6">
      <c r="A624" s="11">
        <f>WORKDAY($A$2,COUNT($A$2:$A623))</f>
        <v>45798</v>
      </c>
      <c r="B624" s="4">
        <f t="shared" si="18"/>
        <v>2025</v>
      </c>
      <c r="C624" s="3">
        <v>5.2299999999999999E-2</v>
      </c>
      <c r="D624" s="3">
        <v>6.0999999999999999E-2</v>
      </c>
      <c r="E624" s="7">
        <v>0.5</v>
      </c>
      <c r="F624" s="5">
        <f t="shared" si="19"/>
        <v>5.6649999999999999E-2</v>
      </c>
    </row>
    <row r="625" spans="1:6">
      <c r="A625" s="11">
        <f>WORKDAY($A$2,COUNT($A$2:$A624))</f>
        <v>45799</v>
      </c>
      <c r="B625" s="4">
        <f t="shared" si="18"/>
        <v>2025</v>
      </c>
      <c r="C625" s="3">
        <v>5.2299999999999999E-2</v>
      </c>
      <c r="D625" s="3">
        <v>6.0999999999999999E-2</v>
      </c>
      <c r="E625" s="7">
        <v>0.5</v>
      </c>
      <c r="F625" s="5">
        <f t="shared" si="19"/>
        <v>5.6649999999999999E-2</v>
      </c>
    </row>
    <row r="626" spans="1:6">
      <c r="A626" s="11">
        <f>WORKDAY($A$2,COUNT($A$2:$A625))</f>
        <v>45800</v>
      </c>
      <c r="B626" s="4">
        <f t="shared" si="18"/>
        <v>2025</v>
      </c>
      <c r="C626" s="3">
        <v>5.2299999999999999E-2</v>
      </c>
      <c r="D626" s="3">
        <v>6.0999999999999999E-2</v>
      </c>
      <c r="E626" s="7">
        <v>0.5</v>
      </c>
      <c r="F626" s="5">
        <f t="shared" si="19"/>
        <v>5.6649999999999999E-2</v>
      </c>
    </row>
    <row r="627" spans="1:6">
      <c r="A627" s="11">
        <f>WORKDAY($A$2,COUNT($A$2:$A626))</f>
        <v>45803</v>
      </c>
      <c r="B627" s="4">
        <f t="shared" si="18"/>
        <v>2025</v>
      </c>
      <c r="C627" s="3">
        <v>5.2299999999999999E-2</v>
      </c>
      <c r="D627" s="3">
        <v>6.0999999999999999E-2</v>
      </c>
      <c r="E627" s="7">
        <v>0.5</v>
      </c>
      <c r="F627" s="5">
        <f t="shared" si="19"/>
        <v>5.6649999999999999E-2</v>
      </c>
    </row>
    <row r="628" spans="1:6">
      <c r="A628" s="11">
        <f>WORKDAY($A$2,COUNT($A$2:$A627))</f>
        <v>45804</v>
      </c>
      <c r="B628" s="4">
        <f t="shared" si="18"/>
        <v>2025</v>
      </c>
      <c r="C628" s="3">
        <v>5.2299999999999999E-2</v>
      </c>
      <c r="D628" s="3">
        <v>6.0999999999999999E-2</v>
      </c>
      <c r="E628" s="7">
        <v>0.5</v>
      </c>
      <c r="F628" s="5">
        <f t="shared" si="19"/>
        <v>5.6649999999999999E-2</v>
      </c>
    </row>
    <row r="629" spans="1:6">
      <c r="A629" s="11">
        <f>WORKDAY($A$2,COUNT($A$2:$A628))</f>
        <v>45805</v>
      </c>
      <c r="B629" s="4">
        <f t="shared" si="18"/>
        <v>2025</v>
      </c>
      <c r="C629" s="3">
        <v>5.2299999999999999E-2</v>
      </c>
      <c r="D629" s="3">
        <v>6.0999999999999999E-2</v>
      </c>
      <c r="E629" s="7">
        <v>0.5</v>
      </c>
      <c r="F629" s="5">
        <f t="shared" si="19"/>
        <v>5.6649999999999999E-2</v>
      </c>
    </row>
    <row r="630" spans="1:6">
      <c r="A630" s="11">
        <f>WORKDAY($A$2,COUNT($A$2:$A629))</f>
        <v>45806</v>
      </c>
      <c r="B630" s="4">
        <f t="shared" si="18"/>
        <v>2025</v>
      </c>
      <c r="C630" s="3">
        <v>5.2299999999999999E-2</v>
      </c>
      <c r="D630" s="3">
        <v>6.0999999999999999E-2</v>
      </c>
      <c r="E630" s="7">
        <v>0.5</v>
      </c>
      <c r="F630" s="5">
        <f t="shared" si="19"/>
        <v>5.6649999999999999E-2</v>
      </c>
    </row>
    <row r="631" spans="1:6">
      <c r="A631" s="11">
        <f>WORKDAY($A$2,COUNT($A$2:$A630))</f>
        <v>45807</v>
      </c>
      <c r="B631" s="4">
        <f t="shared" si="18"/>
        <v>2025</v>
      </c>
      <c r="C631" s="3">
        <v>5.2299999999999999E-2</v>
      </c>
      <c r="D631" s="3">
        <v>6.0999999999999999E-2</v>
      </c>
      <c r="E631" s="7">
        <v>0.5</v>
      </c>
      <c r="F631" s="5">
        <f t="shared" si="19"/>
        <v>5.6649999999999999E-2</v>
      </c>
    </row>
    <row r="632" spans="1:6">
      <c r="A632" s="11">
        <f>WORKDAY($A$2,COUNT($A$2:$A631))</f>
        <v>45810</v>
      </c>
      <c r="B632" s="4">
        <f t="shared" si="18"/>
        <v>2025</v>
      </c>
      <c r="C632" s="3">
        <v>5.2299999999999999E-2</v>
      </c>
      <c r="D632" s="3">
        <v>6.0999999999999999E-2</v>
      </c>
      <c r="E632" s="7">
        <v>0.5</v>
      </c>
      <c r="F632" s="5">
        <f t="shared" si="19"/>
        <v>5.6649999999999999E-2</v>
      </c>
    </row>
    <row r="633" spans="1:6">
      <c r="A633" s="11">
        <f>WORKDAY($A$2,COUNT($A$2:$A632))</f>
        <v>45811</v>
      </c>
      <c r="B633" s="4">
        <f t="shared" si="18"/>
        <v>2025</v>
      </c>
      <c r="C633" s="3">
        <v>5.2299999999999999E-2</v>
      </c>
      <c r="D633" s="3">
        <v>6.0999999999999999E-2</v>
      </c>
      <c r="E633" s="7">
        <v>0.5</v>
      </c>
      <c r="F633" s="5">
        <f t="shared" si="19"/>
        <v>5.6649999999999999E-2</v>
      </c>
    </row>
    <row r="634" spans="1:6">
      <c r="A634" s="11">
        <f>WORKDAY($A$2,COUNT($A$2:$A633))</f>
        <v>45812</v>
      </c>
      <c r="B634" s="4">
        <f t="shared" si="18"/>
        <v>2025</v>
      </c>
      <c r="C634" s="3">
        <v>5.2299999999999999E-2</v>
      </c>
      <c r="D634" s="3">
        <v>6.0999999999999999E-2</v>
      </c>
      <c r="E634" s="7">
        <v>0.5</v>
      </c>
      <c r="F634" s="5">
        <f t="shared" si="19"/>
        <v>5.6649999999999999E-2</v>
      </c>
    </row>
    <row r="635" spans="1:6">
      <c r="A635" s="11">
        <f>WORKDAY($A$2,COUNT($A$2:$A634))</f>
        <v>45813</v>
      </c>
      <c r="B635" s="4">
        <f t="shared" si="18"/>
        <v>2025</v>
      </c>
      <c r="C635" s="3">
        <v>5.2299999999999999E-2</v>
      </c>
      <c r="D635" s="3">
        <v>6.0999999999999999E-2</v>
      </c>
      <c r="E635" s="7">
        <v>0.5</v>
      </c>
      <c r="F635" s="5">
        <f t="shared" si="19"/>
        <v>5.6649999999999999E-2</v>
      </c>
    </row>
    <row r="636" spans="1:6">
      <c r="A636" s="11">
        <f>WORKDAY($A$2,COUNT($A$2:$A635))</f>
        <v>45814</v>
      </c>
      <c r="B636" s="4">
        <f t="shared" si="18"/>
        <v>2025</v>
      </c>
      <c r="C636" s="3">
        <v>5.2299999999999999E-2</v>
      </c>
      <c r="D636" s="3">
        <v>6.0999999999999999E-2</v>
      </c>
      <c r="E636" s="7">
        <v>0.5</v>
      </c>
      <c r="F636" s="5">
        <f t="shared" si="19"/>
        <v>5.6649999999999999E-2</v>
      </c>
    </row>
    <row r="637" spans="1:6">
      <c r="A637" s="11">
        <f>WORKDAY($A$2,COUNT($A$2:$A636))</f>
        <v>45817</v>
      </c>
      <c r="B637" s="4">
        <f t="shared" si="18"/>
        <v>2025</v>
      </c>
      <c r="C637" s="3">
        <v>5.2299999999999999E-2</v>
      </c>
      <c r="D637" s="3">
        <v>6.0999999999999999E-2</v>
      </c>
      <c r="E637" s="7">
        <v>0.5</v>
      </c>
      <c r="F637" s="5">
        <f t="shared" si="19"/>
        <v>5.6649999999999999E-2</v>
      </c>
    </row>
    <row r="638" spans="1:6">
      <c r="A638" s="11">
        <f>WORKDAY($A$2,COUNT($A$2:$A637))</f>
        <v>45818</v>
      </c>
      <c r="B638" s="4">
        <f t="shared" ref="B638:B701" si="20" xml:space="preserve"> YEAR( A638 )</f>
        <v>2025</v>
      </c>
      <c r="C638" s="3">
        <v>5.2299999999999999E-2</v>
      </c>
      <c r="D638" s="3">
        <v>6.0999999999999999E-2</v>
      </c>
      <c r="E638" s="7">
        <v>0.5</v>
      </c>
      <c r="F638" s="5">
        <f t="shared" ref="F638:F701" si="21" xml:space="preserve"> E638 * C638 + ( 1 - E638 ) * D638</f>
        <v>5.6649999999999999E-2</v>
      </c>
    </row>
    <row r="639" spans="1:6">
      <c r="A639" s="11">
        <f>WORKDAY($A$2,COUNT($A$2:$A638))</f>
        <v>45819</v>
      </c>
      <c r="B639" s="4">
        <f t="shared" si="20"/>
        <v>2025</v>
      </c>
      <c r="C639" s="3">
        <v>5.2299999999999999E-2</v>
      </c>
      <c r="D639" s="3">
        <v>6.0999999999999999E-2</v>
      </c>
      <c r="E639" s="7">
        <v>0.5</v>
      </c>
      <c r="F639" s="5">
        <f t="shared" si="21"/>
        <v>5.6649999999999999E-2</v>
      </c>
    </row>
    <row r="640" spans="1:6">
      <c r="A640" s="11">
        <f>WORKDAY($A$2,COUNT($A$2:$A639))</f>
        <v>45820</v>
      </c>
      <c r="B640" s="4">
        <f t="shared" si="20"/>
        <v>2025</v>
      </c>
      <c r="C640" s="3">
        <v>5.2299999999999999E-2</v>
      </c>
      <c r="D640" s="3">
        <v>6.0999999999999999E-2</v>
      </c>
      <c r="E640" s="7">
        <v>0.5</v>
      </c>
      <c r="F640" s="5">
        <f t="shared" si="21"/>
        <v>5.6649999999999999E-2</v>
      </c>
    </row>
    <row r="641" spans="1:6">
      <c r="A641" s="11">
        <f>WORKDAY($A$2,COUNT($A$2:$A640))</f>
        <v>45821</v>
      </c>
      <c r="B641" s="4">
        <f t="shared" si="20"/>
        <v>2025</v>
      </c>
      <c r="C641" s="3">
        <v>5.2299999999999999E-2</v>
      </c>
      <c r="D641" s="3">
        <v>6.0999999999999999E-2</v>
      </c>
      <c r="E641" s="7">
        <v>0.5</v>
      </c>
      <c r="F641" s="5">
        <f t="shared" si="21"/>
        <v>5.6649999999999999E-2</v>
      </c>
    </row>
    <row r="642" spans="1:6">
      <c r="A642" s="11">
        <f>WORKDAY($A$2,COUNT($A$2:$A641))</f>
        <v>45824</v>
      </c>
      <c r="B642" s="4">
        <f t="shared" si="20"/>
        <v>2025</v>
      </c>
      <c r="C642" s="3">
        <v>5.2299999999999999E-2</v>
      </c>
      <c r="D642" s="3">
        <v>6.0999999999999999E-2</v>
      </c>
      <c r="E642" s="7">
        <v>0.5</v>
      </c>
      <c r="F642" s="5">
        <f t="shared" si="21"/>
        <v>5.6649999999999999E-2</v>
      </c>
    </row>
    <row r="643" spans="1:6">
      <c r="A643" s="11">
        <f>WORKDAY($A$2,COUNT($A$2:$A642))</f>
        <v>45825</v>
      </c>
      <c r="B643" s="4">
        <f t="shared" si="20"/>
        <v>2025</v>
      </c>
      <c r="C643" s="3">
        <v>5.2299999999999999E-2</v>
      </c>
      <c r="D643" s="3">
        <v>6.0999999999999999E-2</v>
      </c>
      <c r="E643" s="7">
        <v>0.5</v>
      </c>
      <c r="F643" s="5">
        <f t="shared" si="21"/>
        <v>5.6649999999999999E-2</v>
      </c>
    </row>
    <row r="644" spans="1:6">
      <c r="A644" s="11">
        <f>WORKDAY($A$2,COUNT($A$2:$A643))</f>
        <v>45826</v>
      </c>
      <c r="B644" s="4">
        <f t="shared" si="20"/>
        <v>2025</v>
      </c>
      <c r="C644" s="3">
        <v>5.2299999999999999E-2</v>
      </c>
      <c r="D644" s="3">
        <v>6.0999999999999999E-2</v>
      </c>
      <c r="E644" s="7">
        <v>0.5</v>
      </c>
      <c r="F644" s="5">
        <f t="shared" si="21"/>
        <v>5.6649999999999999E-2</v>
      </c>
    </row>
    <row r="645" spans="1:6">
      <c r="A645" s="11">
        <f>WORKDAY($A$2,COUNT($A$2:$A644))</f>
        <v>45827</v>
      </c>
      <c r="B645" s="4">
        <f t="shared" si="20"/>
        <v>2025</v>
      </c>
      <c r="C645" s="3">
        <v>5.2299999999999999E-2</v>
      </c>
      <c r="D645" s="3">
        <v>6.0999999999999999E-2</v>
      </c>
      <c r="E645" s="7">
        <v>0.5</v>
      </c>
      <c r="F645" s="5">
        <f t="shared" si="21"/>
        <v>5.6649999999999999E-2</v>
      </c>
    </row>
    <row r="646" spans="1:6">
      <c r="A646" s="11">
        <f>WORKDAY($A$2,COUNT($A$2:$A645))</f>
        <v>45828</v>
      </c>
      <c r="B646" s="4">
        <f t="shared" si="20"/>
        <v>2025</v>
      </c>
      <c r="C646" s="3">
        <v>5.2299999999999999E-2</v>
      </c>
      <c r="D646" s="3">
        <v>6.0999999999999999E-2</v>
      </c>
      <c r="E646" s="7">
        <v>0.5</v>
      </c>
      <c r="F646" s="5">
        <f t="shared" si="21"/>
        <v>5.6649999999999999E-2</v>
      </c>
    </row>
    <row r="647" spans="1:6">
      <c r="A647" s="11">
        <f>WORKDAY($A$2,COUNT($A$2:$A646))</f>
        <v>45831</v>
      </c>
      <c r="B647" s="4">
        <f t="shared" si="20"/>
        <v>2025</v>
      </c>
      <c r="C647" s="3">
        <v>5.2299999999999999E-2</v>
      </c>
      <c r="D647" s="3">
        <v>6.0999999999999999E-2</v>
      </c>
      <c r="E647" s="7">
        <v>0.5</v>
      </c>
      <c r="F647" s="5">
        <f t="shared" si="21"/>
        <v>5.6649999999999999E-2</v>
      </c>
    </row>
    <row r="648" spans="1:6">
      <c r="A648" s="11">
        <f>WORKDAY($A$2,COUNT($A$2:$A647))</f>
        <v>45832</v>
      </c>
      <c r="B648" s="4">
        <f t="shared" si="20"/>
        <v>2025</v>
      </c>
      <c r="C648" s="3">
        <v>5.2299999999999999E-2</v>
      </c>
      <c r="D648" s="3">
        <v>6.0999999999999999E-2</v>
      </c>
      <c r="E648" s="7">
        <v>0.5</v>
      </c>
      <c r="F648" s="5">
        <f t="shared" si="21"/>
        <v>5.6649999999999999E-2</v>
      </c>
    </row>
    <row r="649" spans="1:6">
      <c r="A649" s="11">
        <f>WORKDAY($A$2,COUNT($A$2:$A648))</f>
        <v>45833</v>
      </c>
      <c r="B649" s="4">
        <f t="shared" si="20"/>
        <v>2025</v>
      </c>
      <c r="C649" s="3">
        <v>5.2299999999999999E-2</v>
      </c>
      <c r="D649" s="3">
        <v>6.0999999999999999E-2</v>
      </c>
      <c r="E649" s="7">
        <v>0.5</v>
      </c>
      <c r="F649" s="5">
        <f t="shared" si="21"/>
        <v>5.6649999999999999E-2</v>
      </c>
    </row>
    <row r="650" spans="1:6">
      <c r="A650" s="11">
        <f>WORKDAY($A$2,COUNT($A$2:$A649))</f>
        <v>45834</v>
      </c>
      <c r="B650" s="4">
        <f t="shared" si="20"/>
        <v>2025</v>
      </c>
      <c r="C650" s="3">
        <v>5.2299999999999999E-2</v>
      </c>
      <c r="D650" s="3">
        <v>6.0999999999999999E-2</v>
      </c>
      <c r="E650" s="7">
        <v>0.5</v>
      </c>
      <c r="F650" s="5">
        <f t="shared" si="21"/>
        <v>5.6649999999999999E-2</v>
      </c>
    </row>
    <row r="651" spans="1:6">
      <c r="A651" s="11">
        <f>WORKDAY($A$2,COUNT($A$2:$A650))</f>
        <v>45835</v>
      </c>
      <c r="B651" s="4">
        <f t="shared" si="20"/>
        <v>2025</v>
      </c>
      <c r="C651" s="3">
        <v>5.2299999999999999E-2</v>
      </c>
      <c r="D651" s="3">
        <v>6.0999999999999999E-2</v>
      </c>
      <c r="E651" s="7">
        <v>0.5</v>
      </c>
      <c r="F651" s="5">
        <f t="shared" si="21"/>
        <v>5.6649999999999999E-2</v>
      </c>
    </row>
    <row r="652" spans="1:6">
      <c r="A652" s="11">
        <f>WORKDAY($A$2,COUNT($A$2:$A651))</f>
        <v>45838</v>
      </c>
      <c r="B652" s="4">
        <f t="shared" si="20"/>
        <v>2025</v>
      </c>
      <c r="C652" s="3">
        <v>5.2299999999999999E-2</v>
      </c>
      <c r="D652" s="3">
        <v>6.0999999999999999E-2</v>
      </c>
      <c r="E652" s="7">
        <v>0.5</v>
      </c>
      <c r="F652" s="5">
        <f t="shared" si="21"/>
        <v>5.6649999999999999E-2</v>
      </c>
    </row>
    <row r="653" spans="1:6">
      <c r="A653" s="11">
        <f>WORKDAY($A$2,COUNT($A$2:$A652))</f>
        <v>45839</v>
      </c>
      <c r="B653" s="4">
        <f t="shared" si="20"/>
        <v>2025</v>
      </c>
      <c r="C653" s="3">
        <v>5.2299999999999999E-2</v>
      </c>
      <c r="D653" s="3">
        <v>6.0999999999999999E-2</v>
      </c>
      <c r="E653" s="7">
        <v>0.5</v>
      </c>
      <c r="F653" s="5">
        <f t="shared" si="21"/>
        <v>5.6649999999999999E-2</v>
      </c>
    </row>
    <row r="654" spans="1:6">
      <c r="A654" s="11">
        <f>WORKDAY($A$2,COUNT($A$2:$A653))</f>
        <v>45840</v>
      </c>
      <c r="B654" s="4">
        <f t="shared" si="20"/>
        <v>2025</v>
      </c>
      <c r="C654" s="3">
        <v>5.2299999999999999E-2</v>
      </c>
      <c r="D654" s="3">
        <v>6.0999999999999999E-2</v>
      </c>
      <c r="E654" s="7">
        <v>0.5</v>
      </c>
      <c r="F654" s="5">
        <f t="shared" si="21"/>
        <v>5.6649999999999999E-2</v>
      </c>
    </row>
    <row r="655" spans="1:6">
      <c r="A655" s="11">
        <f>WORKDAY($A$2,COUNT($A$2:$A654))</f>
        <v>45841</v>
      </c>
      <c r="B655" s="4">
        <f t="shared" si="20"/>
        <v>2025</v>
      </c>
      <c r="C655" s="3">
        <v>5.2299999999999999E-2</v>
      </c>
      <c r="D655" s="3">
        <v>6.0999999999999999E-2</v>
      </c>
      <c r="E655" s="7">
        <v>0.5</v>
      </c>
      <c r="F655" s="5">
        <f t="shared" si="21"/>
        <v>5.6649999999999999E-2</v>
      </c>
    </row>
    <row r="656" spans="1:6">
      <c r="A656" s="11">
        <f>WORKDAY($A$2,COUNT($A$2:$A655))</f>
        <v>45842</v>
      </c>
      <c r="B656" s="4">
        <f t="shared" si="20"/>
        <v>2025</v>
      </c>
      <c r="C656" s="3">
        <v>5.2299999999999999E-2</v>
      </c>
      <c r="D656" s="3">
        <v>6.0999999999999999E-2</v>
      </c>
      <c r="E656" s="7">
        <v>0.5</v>
      </c>
      <c r="F656" s="5">
        <f t="shared" si="21"/>
        <v>5.6649999999999999E-2</v>
      </c>
    </row>
    <row r="657" spans="1:6">
      <c r="A657" s="11">
        <f>WORKDAY($A$2,COUNT($A$2:$A656))</f>
        <v>45845</v>
      </c>
      <c r="B657" s="4">
        <f t="shared" si="20"/>
        <v>2025</v>
      </c>
      <c r="C657" s="3">
        <v>5.2299999999999999E-2</v>
      </c>
      <c r="D657" s="3">
        <v>6.0999999999999999E-2</v>
      </c>
      <c r="E657" s="7">
        <v>0.5</v>
      </c>
      <c r="F657" s="5">
        <f t="shared" si="21"/>
        <v>5.6649999999999999E-2</v>
      </c>
    </row>
    <row r="658" spans="1:6">
      <c r="A658" s="11">
        <f>WORKDAY($A$2,COUNT($A$2:$A657))</f>
        <v>45846</v>
      </c>
      <c r="B658" s="4">
        <f t="shared" si="20"/>
        <v>2025</v>
      </c>
      <c r="C658" s="3">
        <v>5.2299999999999999E-2</v>
      </c>
      <c r="D658" s="3">
        <v>6.0999999999999999E-2</v>
      </c>
      <c r="E658" s="7">
        <v>0.5</v>
      </c>
      <c r="F658" s="5">
        <f t="shared" si="21"/>
        <v>5.6649999999999999E-2</v>
      </c>
    </row>
    <row r="659" spans="1:6">
      <c r="A659" s="11">
        <f>WORKDAY($A$2,COUNT($A$2:$A658))</f>
        <v>45847</v>
      </c>
      <c r="B659" s="4">
        <f t="shared" si="20"/>
        <v>2025</v>
      </c>
      <c r="C659" s="3">
        <v>5.2299999999999999E-2</v>
      </c>
      <c r="D659" s="3">
        <v>6.0999999999999999E-2</v>
      </c>
      <c r="E659" s="7">
        <v>0.5</v>
      </c>
      <c r="F659" s="5">
        <f t="shared" si="21"/>
        <v>5.6649999999999999E-2</v>
      </c>
    </row>
    <row r="660" spans="1:6">
      <c r="A660" s="11">
        <f>WORKDAY($A$2,COUNT($A$2:$A659))</f>
        <v>45848</v>
      </c>
      <c r="B660" s="4">
        <f t="shared" si="20"/>
        <v>2025</v>
      </c>
      <c r="C660" s="3">
        <v>5.2299999999999999E-2</v>
      </c>
      <c r="D660" s="3">
        <v>6.0999999999999999E-2</v>
      </c>
      <c r="E660" s="7">
        <v>0.5</v>
      </c>
      <c r="F660" s="5">
        <f t="shared" si="21"/>
        <v>5.6649999999999999E-2</v>
      </c>
    </row>
    <row r="661" spans="1:6">
      <c r="A661" s="11">
        <f>WORKDAY($A$2,COUNT($A$2:$A660))</f>
        <v>45849</v>
      </c>
      <c r="B661" s="4">
        <f t="shared" si="20"/>
        <v>2025</v>
      </c>
      <c r="C661" s="3">
        <v>5.2299999999999999E-2</v>
      </c>
      <c r="D661" s="3">
        <v>6.0999999999999999E-2</v>
      </c>
      <c r="E661" s="7">
        <v>0.5</v>
      </c>
      <c r="F661" s="5">
        <f t="shared" si="21"/>
        <v>5.6649999999999999E-2</v>
      </c>
    </row>
    <row r="662" spans="1:6">
      <c r="A662" s="11">
        <f>WORKDAY($A$2,COUNT($A$2:$A661))</f>
        <v>45852</v>
      </c>
      <c r="B662" s="4">
        <f t="shared" si="20"/>
        <v>2025</v>
      </c>
      <c r="C662" s="3">
        <v>5.2299999999999999E-2</v>
      </c>
      <c r="D662" s="3">
        <v>6.0999999999999999E-2</v>
      </c>
      <c r="E662" s="7">
        <v>0.5</v>
      </c>
      <c r="F662" s="5">
        <f t="shared" si="21"/>
        <v>5.6649999999999999E-2</v>
      </c>
    </row>
    <row r="663" spans="1:6">
      <c r="A663" s="11">
        <f>WORKDAY($A$2,COUNT($A$2:$A662))</f>
        <v>45853</v>
      </c>
      <c r="B663" s="4">
        <f t="shared" si="20"/>
        <v>2025</v>
      </c>
      <c r="C663" s="3">
        <v>5.2299999999999999E-2</v>
      </c>
      <c r="D663" s="3">
        <v>6.0999999999999999E-2</v>
      </c>
      <c r="E663" s="7">
        <v>0.5</v>
      </c>
      <c r="F663" s="5">
        <f t="shared" si="21"/>
        <v>5.6649999999999999E-2</v>
      </c>
    </row>
    <row r="664" spans="1:6">
      <c r="A664" s="11">
        <f>WORKDAY($A$2,COUNT($A$2:$A663))</f>
        <v>45854</v>
      </c>
      <c r="B664" s="4">
        <f t="shared" si="20"/>
        <v>2025</v>
      </c>
      <c r="C664" s="3">
        <v>5.2299999999999999E-2</v>
      </c>
      <c r="D664" s="3">
        <v>6.0999999999999999E-2</v>
      </c>
      <c r="E664" s="7">
        <v>0.5</v>
      </c>
      <c r="F664" s="5">
        <f t="shared" si="21"/>
        <v>5.6649999999999999E-2</v>
      </c>
    </row>
    <row r="665" spans="1:6">
      <c r="A665" s="11">
        <f>WORKDAY($A$2,COUNT($A$2:$A664))</f>
        <v>45855</v>
      </c>
      <c r="B665" s="4">
        <f t="shared" si="20"/>
        <v>2025</v>
      </c>
      <c r="C665" s="3">
        <v>5.2299999999999999E-2</v>
      </c>
      <c r="D665" s="3">
        <v>6.0999999999999999E-2</v>
      </c>
      <c r="E665" s="7">
        <v>0.5</v>
      </c>
      <c r="F665" s="5">
        <f t="shared" si="21"/>
        <v>5.6649999999999999E-2</v>
      </c>
    </row>
    <row r="666" spans="1:6">
      <c r="A666" s="11">
        <f>WORKDAY($A$2,COUNT($A$2:$A665))</f>
        <v>45856</v>
      </c>
      <c r="B666" s="4">
        <f t="shared" si="20"/>
        <v>2025</v>
      </c>
      <c r="C666" s="3">
        <v>5.2299999999999999E-2</v>
      </c>
      <c r="D666" s="3">
        <v>6.0999999999999999E-2</v>
      </c>
      <c r="E666" s="7">
        <v>0.5</v>
      </c>
      <c r="F666" s="5">
        <f t="shared" si="21"/>
        <v>5.6649999999999999E-2</v>
      </c>
    </row>
    <row r="667" spans="1:6">
      <c r="A667" s="11">
        <f>WORKDAY($A$2,COUNT($A$2:$A666))</f>
        <v>45859</v>
      </c>
      <c r="B667" s="4">
        <f t="shared" si="20"/>
        <v>2025</v>
      </c>
      <c r="C667" s="3">
        <v>5.2299999999999999E-2</v>
      </c>
      <c r="D667" s="3">
        <v>6.0999999999999999E-2</v>
      </c>
      <c r="E667" s="7">
        <v>0.5</v>
      </c>
      <c r="F667" s="5">
        <f t="shared" si="21"/>
        <v>5.6649999999999999E-2</v>
      </c>
    </row>
    <row r="668" spans="1:6">
      <c r="A668" s="11">
        <f>WORKDAY($A$2,COUNT($A$2:$A667))</f>
        <v>45860</v>
      </c>
      <c r="B668" s="4">
        <f t="shared" si="20"/>
        <v>2025</v>
      </c>
      <c r="C668" s="3">
        <v>5.2299999999999999E-2</v>
      </c>
      <c r="D668" s="3">
        <v>6.0999999999999999E-2</v>
      </c>
      <c r="E668" s="7">
        <v>0.5</v>
      </c>
      <c r="F668" s="5">
        <f t="shared" si="21"/>
        <v>5.6649999999999999E-2</v>
      </c>
    </row>
    <row r="669" spans="1:6">
      <c r="A669" s="11">
        <f>WORKDAY($A$2,COUNT($A$2:$A668))</f>
        <v>45861</v>
      </c>
      <c r="B669" s="4">
        <f t="shared" si="20"/>
        <v>2025</v>
      </c>
      <c r="C669" s="3">
        <v>5.2299999999999999E-2</v>
      </c>
      <c r="D669" s="3">
        <v>6.0999999999999999E-2</v>
      </c>
      <c r="E669" s="7">
        <v>0.5</v>
      </c>
      <c r="F669" s="5">
        <f t="shared" si="21"/>
        <v>5.6649999999999999E-2</v>
      </c>
    </row>
    <row r="670" spans="1:6">
      <c r="A670" s="11">
        <f>WORKDAY($A$2,COUNT($A$2:$A669))</f>
        <v>45862</v>
      </c>
      <c r="B670" s="4">
        <f t="shared" si="20"/>
        <v>2025</v>
      </c>
      <c r="C670" s="3">
        <v>5.2299999999999999E-2</v>
      </c>
      <c r="D670" s="3">
        <v>6.0999999999999999E-2</v>
      </c>
      <c r="E670" s="7">
        <v>0.5</v>
      </c>
      <c r="F670" s="5">
        <f t="shared" si="21"/>
        <v>5.6649999999999999E-2</v>
      </c>
    </row>
    <row r="671" spans="1:6">
      <c r="A671" s="11">
        <f>WORKDAY($A$2,COUNT($A$2:$A670))</f>
        <v>45863</v>
      </c>
      <c r="B671" s="4">
        <f t="shared" si="20"/>
        <v>2025</v>
      </c>
      <c r="C671" s="3">
        <v>5.2299999999999999E-2</v>
      </c>
      <c r="D671" s="3">
        <v>6.0999999999999999E-2</v>
      </c>
      <c r="E671" s="7">
        <v>0.5</v>
      </c>
      <c r="F671" s="5">
        <f t="shared" si="21"/>
        <v>5.6649999999999999E-2</v>
      </c>
    </row>
    <row r="672" spans="1:6">
      <c r="A672" s="11">
        <f>WORKDAY($A$2,COUNT($A$2:$A671))</f>
        <v>45866</v>
      </c>
      <c r="B672" s="4">
        <f t="shared" si="20"/>
        <v>2025</v>
      </c>
      <c r="C672" s="3">
        <v>5.2299999999999999E-2</v>
      </c>
      <c r="D672" s="3">
        <v>6.0999999999999999E-2</v>
      </c>
      <c r="E672" s="7">
        <v>0.5</v>
      </c>
      <c r="F672" s="5">
        <f t="shared" si="21"/>
        <v>5.6649999999999999E-2</v>
      </c>
    </row>
    <row r="673" spans="1:6">
      <c r="A673" s="11">
        <f>WORKDAY($A$2,COUNT($A$2:$A672))</f>
        <v>45867</v>
      </c>
      <c r="B673" s="4">
        <f t="shared" si="20"/>
        <v>2025</v>
      </c>
      <c r="C673" s="3">
        <v>5.2299999999999999E-2</v>
      </c>
      <c r="D673" s="3">
        <v>6.0999999999999999E-2</v>
      </c>
      <c r="E673" s="7">
        <v>0.5</v>
      </c>
      <c r="F673" s="5">
        <f t="shared" si="21"/>
        <v>5.6649999999999999E-2</v>
      </c>
    </row>
    <row r="674" spans="1:6">
      <c r="A674" s="11">
        <f>WORKDAY($A$2,COUNT($A$2:$A673))</f>
        <v>45868</v>
      </c>
      <c r="B674" s="4">
        <f t="shared" si="20"/>
        <v>2025</v>
      </c>
      <c r="C674" s="3">
        <v>5.2299999999999999E-2</v>
      </c>
      <c r="D674" s="3">
        <v>6.0999999999999999E-2</v>
      </c>
      <c r="E674" s="7">
        <v>0.5</v>
      </c>
      <c r="F674" s="5">
        <f t="shared" si="21"/>
        <v>5.6649999999999999E-2</v>
      </c>
    </row>
    <row r="675" spans="1:6">
      <c r="A675" s="11">
        <f>WORKDAY($A$2,COUNT($A$2:$A674))</f>
        <v>45869</v>
      </c>
      <c r="B675" s="4">
        <f t="shared" si="20"/>
        <v>2025</v>
      </c>
      <c r="C675" s="3">
        <v>5.2299999999999999E-2</v>
      </c>
      <c r="D675" s="3">
        <v>6.0999999999999999E-2</v>
      </c>
      <c r="E675" s="7">
        <v>0.5</v>
      </c>
      <c r="F675" s="5">
        <f t="shared" si="21"/>
        <v>5.6649999999999999E-2</v>
      </c>
    </row>
    <row r="676" spans="1:6">
      <c r="A676" s="11">
        <f>WORKDAY($A$2,COUNT($A$2:$A675))</f>
        <v>45870</v>
      </c>
      <c r="B676" s="4">
        <f t="shared" si="20"/>
        <v>2025</v>
      </c>
      <c r="C676" s="3">
        <v>5.2299999999999999E-2</v>
      </c>
      <c r="D676" s="3">
        <v>6.0999999999999999E-2</v>
      </c>
      <c r="E676" s="7">
        <v>0.5</v>
      </c>
      <c r="F676" s="5">
        <f t="shared" si="21"/>
        <v>5.6649999999999999E-2</v>
      </c>
    </row>
    <row r="677" spans="1:6">
      <c r="A677" s="11">
        <f>WORKDAY($A$2,COUNT($A$2:$A676))</f>
        <v>45873</v>
      </c>
      <c r="B677" s="4">
        <f t="shared" si="20"/>
        <v>2025</v>
      </c>
      <c r="C677" s="3">
        <v>5.2299999999999999E-2</v>
      </c>
      <c r="D677" s="3">
        <v>6.0999999999999999E-2</v>
      </c>
      <c r="E677" s="7">
        <v>0.5</v>
      </c>
      <c r="F677" s="5">
        <f t="shared" si="21"/>
        <v>5.6649999999999999E-2</v>
      </c>
    </row>
    <row r="678" spans="1:6">
      <c r="A678" s="11">
        <f>WORKDAY($A$2,COUNT($A$2:$A677))</f>
        <v>45874</v>
      </c>
      <c r="B678" s="4">
        <f t="shared" si="20"/>
        <v>2025</v>
      </c>
      <c r="C678" s="3">
        <v>5.2299999999999999E-2</v>
      </c>
      <c r="D678" s="3">
        <v>6.0999999999999999E-2</v>
      </c>
      <c r="E678" s="7">
        <v>0.5</v>
      </c>
      <c r="F678" s="5">
        <f t="shared" si="21"/>
        <v>5.6649999999999999E-2</v>
      </c>
    </row>
    <row r="679" spans="1:6">
      <c r="A679" s="11">
        <f>WORKDAY($A$2,COUNT($A$2:$A678))</f>
        <v>45875</v>
      </c>
      <c r="B679" s="4">
        <f t="shared" si="20"/>
        <v>2025</v>
      </c>
      <c r="C679" s="3">
        <v>5.2299999999999999E-2</v>
      </c>
      <c r="D679" s="3">
        <v>6.0999999999999999E-2</v>
      </c>
      <c r="E679" s="7">
        <v>0.5</v>
      </c>
      <c r="F679" s="5">
        <f t="shared" si="21"/>
        <v>5.6649999999999999E-2</v>
      </c>
    </row>
    <row r="680" spans="1:6">
      <c r="A680" s="11">
        <f>WORKDAY($A$2,COUNT($A$2:$A679))</f>
        <v>45876</v>
      </c>
      <c r="B680" s="4">
        <f t="shared" si="20"/>
        <v>2025</v>
      </c>
      <c r="C680" s="3">
        <v>5.2299999999999999E-2</v>
      </c>
      <c r="D680" s="3">
        <v>6.0999999999999999E-2</v>
      </c>
      <c r="E680" s="7">
        <v>0.5</v>
      </c>
      <c r="F680" s="5">
        <f t="shared" si="21"/>
        <v>5.6649999999999999E-2</v>
      </c>
    </row>
    <row r="681" spans="1:6">
      <c r="A681" s="11">
        <f>WORKDAY($A$2,COUNT($A$2:$A680))</f>
        <v>45877</v>
      </c>
      <c r="B681" s="4">
        <f t="shared" si="20"/>
        <v>2025</v>
      </c>
      <c r="C681" s="3">
        <v>5.2299999999999999E-2</v>
      </c>
      <c r="D681" s="3">
        <v>6.0999999999999999E-2</v>
      </c>
      <c r="E681" s="7">
        <v>0.5</v>
      </c>
      <c r="F681" s="5">
        <f t="shared" si="21"/>
        <v>5.6649999999999999E-2</v>
      </c>
    </row>
    <row r="682" spans="1:6">
      <c r="A682" s="11">
        <f>WORKDAY($A$2,COUNT($A$2:$A681))</f>
        <v>45880</v>
      </c>
      <c r="B682" s="4">
        <f t="shared" si="20"/>
        <v>2025</v>
      </c>
      <c r="C682" s="3">
        <v>5.2299999999999999E-2</v>
      </c>
      <c r="D682" s="3">
        <v>6.0999999999999999E-2</v>
      </c>
      <c r="E682" s="7">
        <v>0.5</v>
      </c>
      <c r="F682" s="5">
        <f t="shared" si="21"/>
        <v>5.6649999999999999E-2</v>
      </c>
    </row>
    <row r="683" spans="1:6">
      <c r="A683" s="11">
        <f>WORKDAY($A$2,COUNT($A$2:$A682))</f>
        <v>45881</v>
      </c>
      <c r="B683" s="4">
        <f t="shared" si="20"/>
        <v>2025</v>
      </c>
      <c r="C683" s="3">
        <v>5.2299999999999999E-2</v>
      </c>
      <c r="D683" s="3">
        <v>6.0999999999999999E-2</v>
      </c>
      <c r="E683" s="7">
        <v>0.5</v>
      </c>
      <c r="F683" s="5">
        <f t="shared" si="21"/>
        <v>5.6649999999999999E-2</v>
      </c>
    </row>
    <row r="684" spans="1:6">
      <c r="A684" s="11">
        <f>WORKDAY($A$2,COUNT($A$2:$A683))</f>
        <v>45882</v>
      </c>
      <c r="B684" s="4">
        <f t="shared" si="20"/>
        <v>2025</v>
      </c>
      <c r="C684" s="3">
        <v>5.2299999999999999E-2</v>
      </c>
      <c r="D684" s="3">
        <v>6.0999999999999999E-2</v>
      </c>
      <c r="E684" s="7">
        <v>0.5</v>
      </c>
      <c r="F684" s="5">
        <f t="shared" si="21"/>
        <v>5.6649999999999999E-2</v>
      </c>
    </row>
    <row r="685" spans="1:6">
      <c r="A685" s="11">
        <f>WORKDAY($A$2,COUNT($A$2:$A684))</f>
        <v>45883</v>
      </c>
      <c r="B685" s="4">
        <f t="shared" si="20"/>
        <v>2025</v>
      </c>
      <c r="C685" s="3">
        <v>5.2299999999999999E-2</v>
      </c>
      <c r="D685" s="3">
        <v>6.0999999999999999E-2</v>
      </c>
      <c r="E685" s="7">
        <v>0.5</v>
      </c>
      <c r="F685" s="5">
        <f t="shared" si="21"/>
        <v>5.6649999999999999E-2</v>
      </c>
    </row>
    <row r="686" spans="1:6">
      <c r="A686" s="11">
        <f>WORKDAY($A$2,COUNT($A$2:$A685))</f>
        <v>45884</v>
      </c>
      <c r="B686" s="4">
        <f t="shared" si="20"/>
        <v>2025</v>
      </c>
      <c r="C686" s="3">
        <v>5.2299999999999999E-2</v>
      </c>
      <c r="D686" s="3">
        <v>6.0999999999999999E-2</v>
      </c>
      <c r="E686" s="7">
        <v>0.5</v>
      </c>
      <c r="F686" s="5">
        <f t="shared" si="21"/>
        <v>5.6649999999999999E-2</v>
      </c>
    </row>
    <row r="687" spans="1:6">
      <c r="A687" s="11">
        <f>WORKDAY($A$2,COUNT($A$2:$A686))</f>
        <v>45887</v>
      </c>
      <c r="B687" s="4">
        <f t="shared" si="20"/>
        <v>2025</v>
      </c>
      <c r="C687" s="3">
        <v>5.2299999999999999E-2</v>
      </c>
      <c r="D687" s="3">
        <v>6.0999999999999999E-2</v>
      </c>
      <c r="E687" s="7">
        <v>0.5</v>
      </c>
      <c r="F687" s="5">
        <f t="shared" si="21"/>
        <v>5.6649999999999999E-2</v>
      </c>
    </row>
    <row r="688" spans="1:6">
      <c r="A688" s="11">
        <f>WORKDAY($A$2,COUNT($A$2:$A687))</f>
        <v>45888</v>
      </c>
      <c r="B688" s="4">
        <f t="shared" si="20"/>
        <v>2025</v>
      </c>
      <c r="C688" s="3">
        <v>5.2299999999999999E-2</v>
      </c>
      <c r="D688" s="3">
        <v>6.0999999999999999E-2</v>
      </c>
      <c r="E688" s="7">
        <v>0.5</v>
      </c>
      <c r="F688" s="5">
        <f t="shared" si="21"/>
        <v>5.6649999999999999E-2</v>
      </c>
    </row>
    <row r="689" spans="1:6">
      <c r="A689" s="11">
        <f>WORKDAY($A$2,COUNT($A$2:$A688))</f>
        <v>45889</v>
      </c>
      <c r="B689" s="4">
        <f t="shared" si="20"/>
        <v>2025</v>
      </c>
      <c r="C689" s="3">
        <v>5.2299999999999999E-2</v>
      </c>
      <c r="D689" s="3">
        <v>6.0999999999999999E-2</v>
      </c>
      <c r="E689" s="7">
        <v>0.5</v>
      </c>
      <c r="F689" s="5">
        <f t="shared" si="21"/>
        <v>5.6649999999999999E-2</v>
      </c>
    </row>
    <row r="690" spans="1:6">
      <c r="A690" s="11">
        <f>WORKDAY($A$2,COUNT($A$2:$A689))</f>
        <v>45890</v>
      </c>
      <c r="B690" s="4">
        <f t="shared" si="20"/>
        <v>2025</v>
      </c>
      <c r="C690" s="3">
        <v>5.2299999999999999E-2</v>
      </c>
      <c r="D690" s="3">
        <v>6.0999999999999999E-2</v>
      </c>
      <c r="E690" s="7">
        <v>0.5</v>
      </c>
      <c r="F690" s="5">
        <f t="shared" si="21"/>
        <v>5.6649999999999999E-2</v>
      </c>
    </row>
    <row r="691" spans="1:6">
      <c r="A691" s="11">
        <f>WORKDAY($A$2,COUNT($A$2:$A690))</f>
        <v>45891</v>
      </c>
      <c r="B691" s="4">
        <f t="shared" si="20"/>
        <v>2025</v>
      </c>
      <c r="C691" s="3">
        <v>5.2299999999999999E-2</v>
      </c>
      <c r="D691" s="3">
        <v>6.0999999999999999E-2</v>
      </c>
      <c r="E691" s="7">
        <v>0.5</v>
      </c>
      <c r="F691" s="5">
        <f t="shared" si="21"/>
        <v>5.6649999999999999E-2</v>
      </c>
    </row>
    <row r="692" spans="1:6">
      <c r="A692" s="11">
        <f>WORKDAY($A$2,COUNT($A$2:$A691))</f>
        <v>45894</v>
      </c>
      <c r="B692" s="4">
        <f t="shared" si="20"/>
        <v>2025</v>
      </c>
      <c r="C692" s="3">
        <v>5.2299999999999999E-2</v>
      </c>
      <c r="D692" s="3">
        <v>6.0999999999999999E-2</v>
      </c>
      <c r="E692" s="7">
        <v>0.5</v>
      </c>
      <c r="F692" s="5">
        <f t="shared" si="21"/>
        <v>5.6649999999999999E-2</v>
      </c>
    </row>
    <row r="693" spans="1:6">
      <c r="A693" s="11">
        <f>WORKDAY($A$2,COUNT($A$2:$A692))</f>
        <v>45895</v>
      </c>
      <c r="B693" s="4">
        <f t="shared" si="20"/>
        <v>2025</v>
      </c>
      <c r="C693" s="3">
        <v>5.2299999999999999E-2</v>
      </c>
      <c r="D693" s="3">
        <v>6.0999999999999999E-2</v>
      </c>
      <c r="E693" s="7">
        <v>0.5</v>
      </c>
      <c r="F693" s="5">
        <f t="shared" si="21"/>
        <v>5.6649999999999999E-2</v>
      </c>
    </row>
    <row r="694" spans="1:6">
      <c r="A694" s="11">
        <f>WORKDAY($A$2,COUNT($A$2:$A693))</f>
        <v>45896</v>
      </c>
      <c r="B694" s="4">
        <f t="shared" si="20"/>
        <v>2025</v>
      </c>
      <c r="C694" s="3">
        <v>5.2299999999999999E-2</v>
      </c>
      <c r="D694" s="3">
        <v>6.0999999999999999E-2</v>
      </c>
      <c r="E694" s="7">
        <v>0.5</v>
      </c>
      <c r="F694" s="5">
        <f t="shared" si="21"/>
        <v>5.6649999999999999E-2</v>
      </c>
    </row>
    <row r="695" spans="1:6">
      <c r="A695" s="11">
        <f>WORKDAY($A$2,COUNT($A$2:$A694))</f>
        <v>45897</v>
      </c>
      <c r="B695" s="4">
        <f t="shared" si="20"/>
        <v>2025</v>
      </c>
      <c r="C695" s="3">
        <v>5.2299999999999999E-2</v>
      </c>
      <c r="D695" s="3">
        <v>6.0999999999999999E-2</v>
      </c>
      <c r="E695" s="7">
        <v>0.5</v>
      </c>
      <c r="F695" s="5">
        <f t="shared" si="21"/>
        <v>5.6649999999999999E-2</v>
      </c>
    </row>
    <row r="696" spans="1:6">
      <c r="A696" s="11">
        <f>WORKDAY($A$2,COUNT($A$2:$A695))</f>
        <v>45898</v>
      </c>
      <c r="B696" s="4">
        <f t="shared" si="20"/>
        <v>2025</v>
      </c>
      <c r="C696" s="3">
        <v>5.2299999999999999E-2</v>
      </c>
      <c r="D696" s="3">
        <v>6.0999999999999999E-2</v>
      </c>
      <c r="E696" s="7">
        <v>0.5</v>
      </c>
      <c r="F696" s="5">
        <f t="shared" si="21"/>
        <v>5.6649999999999999E-2</v>
      </c>
    </row>
    <row r="697" spans="1:6">
      <c r="A697" s="11">
        <f>WORKDAY($A$2,COUNT($A$2:$A696))</f>
        <v>45901</v>
      </c>
      <c r="B697" s="4">
        <f t="shared" si="20"/>
        <v>2025</v>
      </c>
      <c r="C697" s="3">
        <v>5.2299999999999999E-2</v>
      </c>
      <c r="D697" s="3">
        <v>6.0999999999999999E-2</v>
      </c>
      <c r="E697" s="7">
        <v>0.5</v>
      </c>
      <c r="F697" s="5">
        <f t="shared" si="21"/>
        <v>5.6649999999999999E-2</v>
      </c>
    </row>
    <row r="698" spans="1:6">
      <c r="A698" s="11">
        <f>WORKDAY($A$2,COUNT($A$2:$A697))</f>
        <v>45902</v>
      </c>
      <c r="B698" s="4">
        <f t="shared" si="20"/>
        <v>2025</v>
      </c>
      <c r="C698" s="3">
        <v>5.2299999999999999E-2</v>
      </c>
      <c r="D698" s="3">
        <v>6.0999999999999999E-2</v>
      </c>
      <c r="E698" s="7">
        <v>0.5</v>
      </c>
      <c r="F698" s="5">
        <f t="shared" si="21"/>
        <v>5.6649999999999999E-2</v>
      </c>
    </row>
    <row r="699" spans="1:6">
      <c r="A699" s="11">
        <f>WORKDAY($A$2,COUNT($A$2:$A698))</f>
        <v>45903</v>
      </c>
      <c r="B699" s="4">
        <f t="shared" si="20"/>
        <v>2025</v>
      </c>
      <c r="C699" s="3">
        <v>5.2299999999999999E-2</v>
      </c>
      <c r="D699" s="3">
        <v>6.0999999999999999E-2</v>
      </c>
      <c r="E699" s="7">
        <v>0.5</v>
      </c>
      <c r="F699" s="5">
        <f t="shared" si="21"/>
        <v>5.6649999999999999E-2</v>
      </c>
    </row>
    <row r="700" spans="1:6">
      <c r="A700" s="11">
        <f>WORKDAY($A$2,COUNT($A$2:$A699))</f>
        <v>45904</v>
      </c>
      <c r="B700" s="4">
        <f t="shared" si="20"/>
        <v>2025</v>
      </c>
      <c r="C700" s="3">
        <v>5.2299999999999999E-2</v>
      </c>
      <c r="D700" s="3">
        <v>6.0999999999999999E-2</v>
      </c>
      <c r="E700" s="7">
        <v>0.5</v>
      </c>
      <c r="F700" s="5">
        <f t="shared" si="21"/>
        <v>5.6649999999999999E-2</v>
      </c>
    </row>
    <row r="701" spans="1:6">
      <c r="A701" s="11">
        <f>WORKDAY($A$2,COUNT($A$2:$A700))</f>
        <v>45905</v>
      </c>
      <c r="B701" s="4">
        <f t="shared" si="20"/>
        <v>2025</v>
      </c>
      <c r="C701" s="3">
        <v>5.2299999999999999E-2</v>
      </c>
      <c r="D701" s="3">
        <v>6.0999999999999999E-2</v>
      </c>
      <c r="E701" s="7">
        <v>0.5</v>
      </c>
      <c r="F701" s="5">
        <f t="shared" si="21"/>
        <v>5.6649999999999999E-2</v>
      </c>
    </row>
    <row r="702" spans="1:6">
      <c r="A702" s="11">
        <f>WORKDAY($A$2,COUNT($A$2:$A701))</f>
        <v>45908</v>
      </c>
      <c r="B702" s="4">
        <f t="shared" ref="B702:B765" si="22" xml:space="preserve"> YEAR( A702 )</f>
        <v>2025</v>
      </c>
      <c r="C702" s="3">
        <v>5.2299999999999999E-2</v>
      </c>
      <c r="D702" s="3">
        <v>6.0999999999999999E-2</v>
      </c>
      <c r="E702" s="7">
        <v>0.5</v>
      </c>
      <c r="F702" s="5">
        <f t="shared" ref="F702:F765" si="23" xml:space="preserve"> E702 * C702 + ( 1 - E702 ) * D702</f>
        <v>5.6649999999999999E-2</v>
      </c>
    </row>
    <row r="703" spans="1:6">
      <c r="A703" s="11">
        <f>WORKDAY($A$2,COUNT($A$2:$A702))</f>
        <v>45909</v>
      </c>
      <c r="B703" s="4">
        <f t="shared" si="22"/>
        <v>2025</v>
      </c>
      <c r="C703" s="3">
        <v>5.2299999999999999E-2</v>
      </c>
      <c r="D703" s="3">
        <v>6.0999999999999999E-2</v>
      </c>
      <c r="E703" s="7">
        <v>0.5</v>
      </c>
      <c r="F703" s="5">
        <f t="shared" si="23"/>
        <v>5.6649999999999999E-2</v>
      </c>
    </row>
    <row r="704" spans="1:6">
      <c r="A704" s="11">
        <f>WORKDAY($A$2,COUNT($A$2:$A703))</f>
        <v>45910</v>
      </c>
      <c r="B704" s="4">
        <f t="shared" si="22"/>
        <v>2025</v>
      </c>
      <c r="C704" s="3">
        <v>5.2299999999999999E-2</v>
      </c>
      <c r="D704" s="3">
        <v>6.0999999999999999E-2</v>
      </c>
      <c r="E704" s="7">
        <v>0.5</v>
      </c>
      <c r="F704" s="5">
        <f t="shared" si="23"/>
        <v>5.6649999999999999E-2</v>
      </c>
    </row>
    <row r="705" spans="1:6">
      <c r="A705" s="11">
        <f>WORKDAY($A$2,COUNT($A$2:$A704))</f>
        <v>45911</v>
      </c>
      <c r="B705" s="4">
        <f t="shared" si="22"/>
        <v>2025</v>
      </c>
      <c r="C705" s="3">
        <v>5.2299999999999999E-2</v>
      </c>
      <c r="D705" s="3">
        <v>6.0999999999999999E-2</v>
      </c>
      <c r="E705" s="7">
        <v>0.5</v>
      </c>
      <c r="F705" s="5">
        <f t="shared" si="23"/>
        <v>5.6649999999999999E-2</v>
      </c>
    </row>
    <row r="706" spans="1:6">
      <c r="A706" s="11">
        <f>WORKDAY($A$2,COUNT($A$2:$A705))</f>
        <v>45912</v>
      </c>
      <c r="B706" s="4">
        <f t="shared" si="22"/>
        <v>2025</v>
      </c>
      <c r="C706" s="3">
        <v>5.2299999999999999E-2</v>
      </c>
      <c r="D706" s="3">
        <v>6.0999999999999999E-2</v>
      </c>
      <c r="E706" s="7">
        <v>0.5</v>
      </c>
      <c r="F706" s="5">
        <f t="shared" si="23"/>
        <v>5.6649999999999999E-2</v>
      </c>
    </row>
    <row r="707" spans="1:6">
      <c r="A707" s="11">
        <f>WORKDAY($A$2,COUNT($A$2:$A706))</f>
        <v>45915</v>
      </c>
      <c r="B707" s="4">
        <f t="shared" si="22"/>
        <v>2025</v>
      </c>
      <c r="C707" s="3">
        <v>5.2299999999999999E-2</v>
      </c>
      <c r="D707" s="3">
        <v>6.0999999999999999E-2</v>
      </c>
      <c r="E707" s="7">
        <v>0.5</v>
      </c>
      <c r="F707" s="5">
        <f t="shared" si="23"/>
        <v>5.6649999999999999E-2</v>
      </c>
    </row>
    <row r="708" spans="1:6">
      <c r="A708" s="11">
        <f>WORKDAY($A$2,COUNT($A$2:$A707))</f>
        <v>45916</v>
      </c>
      <c r="B708" s="4">
        <f t="shared" si="22"/>
        <v>2025</v>
      </c>
      <c r="C708" s="3">
        <v>5.2299999999999999E-2</v>
      </c>
      <c r="D708" s="3">
        <v>6.0999999999999999E-2</v>
      </c>
      <c r="E708" s="7">
        <v>0.5</v>
      </c>
      <c r="F708" s="5">
        <f t="shared" si="23"/>
        <v>5.6649999999999999E-2</v>
      </c>
    </row>
    <row r="709" spans="1:6">
      <c r="A709" s="11">
        <f>WORKDAY($A$2,COUNT($A$2:$A708))</f>
        <v>45917</v>
      </c>
      <c r="B709" s="4">
        <f t="shared" si="22"/>
        <v>2025</v>
      </c>
      <c r="C709" s="3">
        <v>5.2299999999999999E-2</v>
      </c>
      <c r="D709" s="3">
        <v>6.0999999999999999E-2</v>
      </c>
      <c r="E709" s="7">
        <v>0.5</v>
      </c>
      <c r="F709" s="5">
        <f t="shared" si="23"/>
        <v>5.6649999999999999E-2</v>
      </c>
    </row>
    <row r="710" spans="1:6">
      <c r="A710" s="11">
        <f>WORKDAY($A$2,COUNT($A$2:$A709))</f>
        <v>45918</v>
      </c>
      <c r="B710" s="4">
        <f t="shared" si="22"/>
        <v>2025</v>
      </c>
      <c r="C710" s="3">
        <v>5.2299999999999999E-2</v>
      </c>
      <c r="D710" s="3">
        <v>6.0999999999999999E-2</v>
      </c>
      <c r="E710" s="7">
        <v>0.5</v>
      </c>
      <c r="F710" s="5">
        <f t="shared" si="23"/>
        <v>5.6649999999999999E-2</v>
      </c>
    </row>
    <row r="711" spans="1:6">
      <c r="A711" s="11">
        <f>WORKDAY($A$2,COUNT($A$2:$A710))</f>
        <v>45919</v>
      </c>
      <c r="B711" s="4">
        <f t="shared" si="22"/>
        <v>2025</v>
      </c>
      <c r="C711" s="3">
        <v>5.2299999999999999E-2</v>
      </c>
      <c r="D711" s="3">
        <v>6.0999999999999999E-2</v>
      </c>
      <c r="E711" s="7">
        <v>0.5</v>
      </c>
      <c r="F711" s="5">
        <f t="shared" si="23"/>
        <v>5.6649999999999999E-2</v>
      </c>
    </row>
    <row r="712" spans="1:6">
      <c r="A712" s="11">
        <f>WORKDAY($A$2,COUNT($A$2:$A711))</f>
        <v>45922</v>
      </c>
      <c r="B712" s="4">
        <f t="shared" si="22"/>
        <v>2025</v>
      </c>
      <c r="C712" s="3">
        <v>5.2299999999999999E-2</v>
      </c>
      <c r="D712" s="3">
        <v>6.0999999999999999E-2</v>
      </c>
      <c r="E712" s="7">
        <v>0.5</v>
      </c>
      <c r="F712" s="5">
        <f t="shared" si="23"/>
        <v>5.6649999999999999E-2</v>
      </c>
    </row>
    <row r="713" spans="1:6">
      <c r="A713" s="11">
        <f>WORKDAY($A$2,COUNT($A$2:$A712))</f>
        <v>45923</v>
      </c>
      <c r="B713" s="4">
        <f t="shared" si="22"/>
        <v>2025</v>
      </c>
      <c r="C713" s="3">
        <v>5.2299999999999999E-2</v>
      </c>
      <c r="D713" s="3">
        <v>6.0999999999999999E-2</v>
      </c>
      <c r="E713" s="7">
        <v>0.5</v>
      </c>
      <c r="F713" s="5">
        <f t="shared" si="23"/>
        <v>5.6649999999999999E-2</v>
      </c>
    </row>
    <row r="714" spans="1:6">
      <c r="A714" s="11">
        <f>WORKDAY($A$2,COUNT($A$2:$A713))</f>
        <v>45924</v>
      </c>
      <c r="B714" s="4">
        <f t="shared" si="22"/>
        <v>2025</v>
      </c>
      <c r="C714" s="3">
        <v>5.2299999999999999E-2</v>
      </c>
      <c r="D714" s="3">
        <v>6.0999999999999999E-2</v>
      </c>
      <c r="E714" s="7">
        <v>0.5</v>
      </c>
      <c r="F714" s="5">
        <f t="shared" si="23"/>
        <v>5.6649999999999999E-2</v>
      </c>
    </row>
    <row r="715" spans="1:6">
      <c r="A715" s="11">
        <f>WORKDAY($A$2,COUNT($A$2:$A714))</f>
        <v>45925</v>
      </c>
      <c r="B715" s="4">
        <f t="shared" si="22"/>
        <v>2025</v>
      </c>
      <c r="C715" s="3">
        <v>5.2299999999999999E-2</v>
      </c>
      <c r="D715" s="3">
        <v>6.0999999999999999E-2</v>
      </c>
      <c r="E715" s="7">
        <v>0.5</v>
      </c>
      <c r="F715" s="5">
        <f t="shared" si="23"/>
        <v>5.6649999999999999E-2</v>
      </c>
    </row>
    <row r="716" spans="1:6">
      <c r="A716" s="11">
        <f>WORKDAY($A$2,COUNT($A$2:$A715))</f>
        <v>45926</v>
      </c>
      <c r="B716" s="4">
        <f t="shared" si="22"/>
        <v>2025</v>
      </c>
      <c r="C716" s="3">
        <v>5.2299999999999999E-2</v>
      </c>
      <c r="D716" s="3">
        <v>6.0999999999999999E-2</v>
      </c>
      <c r="E716" s="7">
        <v>0.5</v>
      </c>
      <c r="F716" s="5">
        <f t="shared" si="23"/>
        <v>5.6649999999999999E-2</v>
      </c>
    </row>
    <row r="717" spans="1:6">
      <c r="A717" s="11">
        <f>WORKDAY($A$2,COUNT($A$2:$A716))</f>
        <v>45929</v>
      </c>
      <c r="B717" s="4">
        <f t="shared" si="22"/>
        <v>2025</v>
      </c>
      <c r="C717" s="3">
        <v>5.2299999999999999E-2</v>
      </c>
      <c r="D717" s="3">
        <v>6.0999999999999999E-2</v>
      </c>
      <c r="E717" s="7">
        <v>0.5</v>
      </c>
      <c r="F717" s="5">
        <f t="shared" si="23"/>
        <v>5.6649999999999999E-2</v>
      </c>
    </row>
    <row r="718" spans="1:6">
      <c r="A718" s="11">
        <f>WORKDAY($A$2,COUNT($A$2:$A717))</f>
        <v>45930</v>
      </c>
      <c r="B718" s="4">
        <f t="shared" si="22"/>
        <v>2025</v>
      </c>
      <c r="C718" s="3">
        <v>5.2299999999999999E-2</v>
      </c>
      <c r="D718" s="3">
        <v>6.0999999999999999E-2</v>
      </c>
      <c r="E718" s="7">
        <v>0.5</v>
      </c>
      <c r="F718" s="5">
        <f t="shared" si="23"/>
        <v>5.6649999999999999E-2</v>
      </c>
    </row>
    <row r="719" spans="1:6">
      <c r="A719" s="11">
        <f>WORKDAY($A$2,COUNT($A$2:$A718))</f>
        <v>45931</v>
      </c>
      <c r="B719" s="4">
        <f t="shared" si="22"/>
        <v>2025</v>
      </c>
      <c r="C719" s="3">
        <v>5.2299999999999999E-2</v>
      </c>
      <c r="D719" s="3">
        <v>6.0999999999999999E-2</v>
      </c>
      <c r="E719" s="7">
        <v>0.5</v>
      </c>
      <c r="F719" s="5">
        <f t="shared" si="23"/>
        <v>5.6649999999999999E-2</v>
      </c>
    </row>
    <row r="720" spans="1:6">
      <c r="A720" s="11">
        <f>WORKDAY($A$2,COUNT($A$2:$A719))</f>
        <v>45932</v>
      </c>
      <c r="B720" s="4">
        <f t="shared" si="22"/>
        <v>2025</v>
      </c>
      <c r="C720" s="3">
        <v>5.2299999999999999E-2</v>
      </c>
      <c r="D720" s="3">
        <v>6.0999999999999999E-2</v>
      </c>
      <c r="E720" s="7">
        <v>0.5</v>
      </c>
      <c r="F720" s="5">
        <f t="shared" si="23"/>
        <v>5.6649999999999999E-2</v>
      </c>
    </row>
    <row r="721" spans="1:6">
      <c r="A721" s="11">
        <f>WORKDAY($A$2,COUNT($A$2:$A720))</f>
        <v>45933</v>
      </c>
      <c r="B721" s="4">
        <f t="shared" si="22"/>
        <v>2025</v>
      </c>
      <c r="C721" s="3">
        <v>5.2299999999999999E-2</v>
      </c>
      <c r="D721" s="3">
        <v>6.0999999999999999E-2</v>
      </c>
      <c r="E721" s="7">
        <v>0.5</v>
      </c>
      <c r="F721" s="5">
        <f t="shared" si="23"/>
        <v>5.6649999999999999E-2</v>
      </c>
    </row>
    <row r="722" spans="1:6">
      <c r="A722" s="11">
        <f>WORKDAY($A$2,COUNT($A$2:$A721))</f>
        <v>45936</v>
      </c>
      <c r="B722" s="4">
        <f t="shared" si="22"/>
        <v>2025</v>
      </c>
      <c r="C722" s="3">
        <v>5.2299999999999999E-2</v>
      </c>
      <c r="D722" s="3">
        <v>6.0999999999999999E-2</v>
      </c>
      <c r="E722" s="7">
        <v>0.5</v>
      </c>
      <c r="F722" s="5">
        <f t="shared" si="23"/>
        <v>5.6649999999999999E-2</v>
      </c>
    </row>
    <row r="723" spans="1:6">
      <c r="A723" s="11">
        <f>WORKDAY($A$2,COUNT($A$2:$A722))</f>
        <v>45937</v>
      </c>
      <c r="B723" s="4">
        <f t="shared" si="22"/>
        <v>2025</v>
      </c>
      <c r="C723" s="3">
        <v>5.2299999999999999E-2</v>
      </c>
      <c r="D723" s="3">
        <v>6.0999999999999999E-2</v>
      </c>
      <c r="E723" s="7">
        <v>0.5</v>
      </c>
      <c r="F723" s="5">
        <f t="shared" si="23"/>
        <v>5.6649999999999999E-2</v>
      </c>
    </row>
    <row r="724" spans="1:6">
      <c r="A724" s="11">
        <f>WORKDAY($A$2,COUNT($A$2:$A723))</f>
        <v>45938</v>
      </c>
      <c r="B724" s="4">
        <f t="shared" si="22"/>
        <v>2025</v>
      </c>
      <c r="C724" s="3">
        <v>5.2299999999999999E-2</v>
      </c>
      <c r="D724" s="3">
        <v>6.0999999999999999E-2</v>
      </c>
      <c r="E724" s="7">
        <v>0.5</v>
      </c>
      <c r="F724" s="5">
        <f t="shared" si="23"/>
        <v>5.6649999999999999E-2</v>
      </c>
    </row>
    <row r="725" spans="1:6">
      <c r="A725" s="11">
        <f>WORKDAY($A$2,COUNT($A$2:$A724))</f>
        <v>45939</v>
      </c>
      <c r="B725" s="4">
        <f t="shared" si="22"/>
        <v>2025</v>
      </c>
      <c r="C725" s="3">
        <v>5.2299999999999999E-2</v>
      </c>
      <c r="D725" s="3">
        <v>6.0999999999999999E-2</v>
      </c>
      <c r="E725" s="7">
        <v>0.5</v>
      </c>
      <c r="F725" s="5">
        <f t="shared" si="23"/>
        <v>5.6649999999999999E-2</v>
      </c>
    </row>
    <row r="726" spans="1:6">
      <c r="A726" s="11">
        <f>WORKDAY($A$2,COUNT($A$2:$A725))</f>
        <v>45940</v>
      </c>
      <c r="B726" s="4">
        <f t="shared" si="22"/>
        <v>2025</v>
      </c>
      <c r="C726" s="3">
        <v>5.2299999999999999E-2</v>
      </c>
      <c r="D726" s="3">
        <v>6.0999999999999999E-2</v>
      </c>
      <c r="E726" s="7">
        <v>0.5</v>
      </c>
      <c r="F726" s="5">
        <f t="shared" si="23"/>
        <v>5.6649999999999999E-2</v>
      </c>
    </row>
    <row r="727" spans="1:6">
      <c r="A727" s="11">
        <f>WORKDAY($A$2,COUNT($A$2:$A726))</f>
        <v>45943</v>
      </c>
      <c r="B727" s="4">
        <f t="shared" si="22"/>
        <v>2025</v>
      </c>
      <c r="C727" s="3">
        <v>5.2299999999999999E-2</v>
      </c>
      <c r="D727" s="3">
        <v>6.0999999999999999E-2</v>
      </c>
      <c r="E727" s="7">
        <v>0.5</v>
      </c>
      <c r="F727" s="5">
        <f t="shared" si="23"/>
        <v>5.6649999999999999E-2</v>
      </c>
    </row>
    <row r="728" spans="1:6">
      <c r="A728" s="11">
        <f>WORKDAY($A$2,COUNT($A$2:$A727))</f>
        <v>45944</v>
      </c>
      <c r="B728" s="4">
        <f t="shared" si="22"/>
        <v>2025</v>
      </c>
      <c r="C728" s="3">
        <v>5.2299999999999999E-2</v>
      </c>
      <c r="D728" s="3">
        <v>6.0999999999999999E-2</v>
      </c>
      <c r="E728" s="7">
        <v>0.5</v>
      </c>
      <c r="F728" s="5">
        <f t="shared" si="23"/>
        <v>5.6649999999999999E-2</v>
      </c>
    </row>
    <row r="729" spans="1:6">
      <c r="A729" s="11">
        <f>WORKDAY($A$2,COUNT($A$2:$A728))</f>
        <v>45945</v>
      </c>
      <c r="B729" s="4">
        <f t="shared" si="22"/>
        <v>2025</v>
      </c>
      <c r="C729" s="3">
        <v>5.2299999999999999E-2</v>
      </c>
      <c r="D729" s="3">
        <v>6.0999999999999999E-2</v>
      </c>
      <c r="E729" s="7">
        <v>0.5</v>
      </c>
      <c r="F729" s="5">
        <f t="shared" si="23"/>
        <v>5.6649999999999999E-2</v>
      </c>
    </row>
    <row r="730" spans="1:6">
      <c r="A730" s="11">
        <f>WORKDAY($A$2,COUNT($A$2:$A729))</f>
        <v>45946</v>
      </c>
      <c r="B730" s="4">
        <f t="shared" si="22"/>
        <v>2025</v>
      </c>
      <c r="C730" s="3">
        <v>5.2299999999999999E-2</v>
      </c>
      <c r="D730" s="3">
        <v>6.0999999999999999E-2</v>
      </c>
      <c r="E730" s="7">
        <v>0.5</v>
      </c>
      <c r="F730" s="5">
        <f t="shared" si="23"/>
        <v>5.6649999999999999E-2</v>
      </c>
    </row>
    <row r="731" spans="1:6">
      <c r="A731" s="11">
        <f>WORKDAY($A$2,COUNT($A$2:$A730))</f>
        <v>45947</v>
      </c>
      <c r="B731" s="4">
        <f t="shared" si="22"/>
        <v>2025</v>
      </c>
      <c r="C731" s="3">
        <v>5.2299999999999999E-2</v>
      </c>
      <c r="D731" s="3">
        <v>6.0999999999999999E-2</v>
      </c>
      <c r="E731" s="7">
        <v>0.5</v>
      </c>
      <c r="F731" s="5">
        <f t="shared" si="23"/>
        <v>5.6649999999999999E-2</v>
      </c>
    </row>
    <row r="732" spans="1:6">
      <c r="A732" s="11">
        <f>WORKDAY($A$2,COUNT($A$2:$A731))</f>
        <v>45950</v>
      </c>
      <c r="B732" s="4">
        <f t="shared" si="22"/>
        <v>2025</v>
      </c>
      <c r="C732" s="3">
        <v>5.2299999999999999E-2</v>
      </c>
      <c r="D732" s="3">
        <v>6.0999999999999999E-2</v>
      </c>
      <c r="E732" s="7">
        <v>0.5</v>
      </c>
      <c r="F732" s="5">
        <f t="shared" si="23"/>
        <v>5.6649999999999999E-2</v>
      </c>
    </row>
    <row r="733" spans="1:6">
      <c r="A733" s="11">
        <f>WORKDAY($A$2,COUNT($A$2:$A732))</f>
        <v>45951</v>
      </c>
      <c r="B733" s="4">
        <f t="shared" si="22"/>
        <v>2025</v>
      </c>
      <c r="C733" s="3">
        <v>5.2299999999999999E-2</v>
      </c>
      <c r="D733" s="3">
        <v>6.0999999999999999E-2</v>
      </c>
      <c r="E733" s="7">
        <v>0.5</v>
      </c>
      <c r="F733" s="5">
        <f t="shared" si="23"/>
        <v>5.6649999999999999E-2</v>
      </c>
    </row>
    <row r="734" spans="1:6">
      <c r="A734" s="11">
        <f>WORKDAY($A$2,COUNT($A$2:$A733))</f>
        <v>45952</v>
      </c>
      <c r="B734" s="4">
        <f t="shared" si="22"/>
        <v>2025</v>
      </c>
      <c r="C734" s="3">
        <v>5.2299999999999999E-2</v>
      </c>
      <c r="D734" s="3">
        <v>6.0999999999999999E-2</v>
      </c>
      <c r="E734" s="7">
        <v>0.5</v>
      </c>
      <c r="F734" s="5">
        <f t="shared" si="23"/>
        <v>5.6649999999999999E-2</v>
      </c>
    </row>
    <row r="735" spans="1:6">
      <c r="A735" s="11">
        <f>WORKDAY($A$2,COUNT($A$2:$A734))</f>
        <v>45953</v>
      </c>
      <c r="B735" s="4">
        <f t="shared" si="22"/>
        <v>2025</v>
      </c>
      <c r="C735" s="3">
        <v>5.2299999999999999E-2</v>
      </c>
      <c r="D735" s="3">
        <v>6.0999999999999999E-2</v>
      </c>
      <c r="E735" s="7">
        <v>0.5</v>
      </c>
      <c r="F735" s="5">
        <f t="shared" si="23"/>
        <v>5.6649999999999999E-2</v>
      </c>
    </row>
    <row r="736" spans="1:6">
      <c r="A736" s="11">
        <f>WORKDAY($A$2,COUNT($A$2:$A735))</f>
        <v>45954</v>
      </c>
      <c r="B736" s="4">
        <f t="shared" si="22"/>
        <v>2025</v>
      </c>
      <c r="C736" s="3">
        <v>5.2299999999999999E-2</v>
      </c>
      <c r="D736" s="3">
        <v>6.0999999999999999E-2</v>
      </c>
      <c r="E736" s="7">
        <v>0.5</v>
      </c>
      <c r="F736" s="5">
        <f t="shared" si="23"/>
        <v>5.6649999999999999E-2</v>
      </c>
    </row>
    <row r="737" spans="1:6">
      <c r="A737" s="11">
        <f>WORKDAY($A$2,COUNT($A$2:$A736))</f>
        <v>45957</v>
      </c>
      <c r="B737" s="4">
        <f t="shared" si="22"/>
        <v>2025</v>
      </c>
      <c r="C737" s="3">
        <v>5.2299999999999999E-2</v>
      </c>
      <c r="D737" s="3">
        <v>6.0999999999999999E-2</v>
      </c>
      <c r="E737" s="7">
        <v>0.5</v>
      </c>
      <c r="F737" s="5">
        <f t="shared" si="23"/>
        <v>5.6649999999999999E-2</v>
      </c>
    </row>
    <row r="738" spans="1:6">
      <c r="A738" s="11">
        <f>WORKDAY($A$2,COUNT($A$2:$A737))</f>
        <v>45958</v>
      </c>
      <c r="B738" s="4">
        <f t="shared" si="22"/>
        <v>2025</v>
      </c>
      <c r="C738" s="3">
        <v>5.2299999999999999E-2</v>
      </c>
      <c r="D738" s="3">
        <v>6.0999999999999999E-2</v>
      </c>
      <c r="E738" s="7">
        <v>0.5</v>
      </c>
      <c r="F738" s="5">
        <f t="shared" si="23"/>
        <v>5.6649999999999999E-2</v>
      </c>
    </row>
    <row r="739" spans="1:6">
      <c r="A739" s="11">
        <f>WORKDAY($A$2,COUNT($A$2:$A738))</f>
        <v>45959</v>
      </c>
      <c r="B739" s="4">
        <f t="shared" si="22"/>
        <v>2025</v>
      </c>
      <c r="C739" s="3">
        <v>5.2299999999999999E-2</v>
      </c>
      <c r="D739" s="3">
        <v>6.0999999999999999E-2</v>
      </c>
      <c r="E739" s="7">
        <v>0.5</v>
      </c>
      <c r="F739" s="5">
        <f t="shared" si="23"/>
        <v>5.6649999999999999E-2</v>
      </c>
    </row>
    <row r="740" spans="1:6">
      <c r="A740" s="11">
        <f>WORKDAY($A$2,COUNT($A$2:$A739))</f>
        <v>45960</v>
      </c>
      <c r="B740" s="4">
        <f t="shared" si="22"/>
        <v>2025</v>
      </c>
      <c r="C740" s="3">
        <v>5.2299999999999999E-2</v>
      </c>
      <c r="D740" s="3">
        <v>6.0999999999999999E-2</v>
      </c>
      <c r="E740" s="7">
        <v>0.5</v>
      </c>
      <c r="F740" s="5">
        <f t="shared" si="23"/>
        <v>5.6649999999999999E-2</v>
      </c>
    </row>
    <row r="741" spans="1:6">
      <c r="A741" s="11">
        <f>WORKDAY($A$2,COUNT($A$2:$A740))</f>
        <v>45961</v>
      </c>
      <c r="B741" s="4">
        <f t="shared" si="22"/>
        <v>2025</v>
      </c>
      <c r="C741" s="3">
        <v>5.2299999999999999E-2</v>
      </c>
      <c r="D741" s="3">
        <v>6.0999999999999999E-2</v>
      </c>
      <c r="E741" s="7">
        <v>0.5</v>
      </c>
      <c r="F741" s="5">
        <f t="shared" si="23"/>
        <v>5.6649999999999999E-2</v>
      </c>
    </row>
    <row r="742" spans="1:6">
      <c r="A742" s="11">
        <f>WORKDAY($A$2,COUNT($A$2:$A741))</f>
        <v>45964</v>
      </c>
      <c r="B742" s="4">
        <f t="shared" si="22"/>
        <v>2025</v>
      </c>
      <c r="C742" s="3">
        <v>5.2299999999999999E-2</v>
      </c>
      <c r="D742" s="3">
        <v>6.0999999999999999E-2</v>
      </c>
      <c r="E742" s="7">
        <v>0.5</v>
      </c>
      <c r="F742" s="5">
        <f t="shared" si="23"/>
        <v>5.6649999999999999E-2</v>
      </c>
    </row>
    <row r="743" spans="1:6">
      <c r="A743" s="11">
        <f>WORKDAY($A$2,COUNT($A$2:$A742))</f>
        <v>45965</v>
      </c>
      <c r="B743" s="4">
        <f t="shared" si="22"/>
        <v>2025</v>
      </c>
      <c r="C743" s="3">
        <v>5.2299999999999999E-2</v>
      </c>
      <c r="D743" s="3">
        <v>6.0999999999999999E-2</v>
      </c>
      <c r="E743" s="7">
        <v>0.5</v>
      </c>
      <c r="F743" s="5">
        <f t="shared" si="23"/>
        <v>5.6649999999999999E-2</v>
      </c>
    </row>
    <row r="744" spans="1:6">
      <c r="A744" s="11">
        <f>WORKDAY($A$2,COUNT($A$2:$A743))</f>
        <v>45966</v>
      </c>
      <c r="B744" s="4">
        <f t="shared" si="22"/>
        <v>2025</v>
      </c>
      <c r="C744" s="3">
        <v>5.2299999999999999E-2</v>
      </c>
      <c r="D744" s="3">
        <v>6.0999999999999999E-2</v>
      </c>
      <c r="E744" s="7">
        <v>0.5</v>
      </c>
      <c r="F744" s="5">
        <f t="shared" si="23"/>
        <v>5.6649999999999999E-2</v>
      </c>
    </row>
    <row r="745" spans="1:6">
      <c r="A745" s="11">
        <f>WORKDAY($A$2,COUNT($A$2:$A744))</f>
        <v>45967</v>
      </c>
      <c r="B745" s="4">
        <f t="shared" si="22"/>
        <v>2025</v>
      </c>
      <c r="C745" s="3">
        <v>5.2299999999999999E-2</v>
      </c>
      <c r="D745" s="3">
        <v>6.0999999999999999E-2</v>
      </c>
      <c r="E745" s="7">
        <v>0.5</v>
      </c>
      <c r="F745" s="5">
        <f t="shared" si="23"/>
        <v>5.6649999999999999E-2</v>
      </c>
    </row>
    <row r="746" spans="1:6">
      <c r="A746" s="11">
        <f>WORKDAY($A$2,COUNT($A$2:$A745))</f>
        <v>45968</v>
      </c>
      <c r="B746" s="4">
        <f t="shared" si="22"/>
        <v>2025</v>
      </c>
      <c r="C746" s="3">
        <v>5.2299999999999999E-2</v>
      </c>
      <c r="D746" s="3">
        <v>6.0999999999999999E-2</v>
      </c>
      <c r="E746" s="7">
        <v>0.5</v>
      </c>
      <c r="F746" s="5">
        <f t="shared" si="23"/>
        <v>5.6649999999999999E-2</v>
      </c>
    </row>
    <row r="747" spans="1:6">
      <c r="A747" s="11">
        <f>WORKDAY($A$2,COUNT($A$2:$A746))</f>
        <v>45971</v>
      </c>
      <c r="B747" s="4">
        <f t="shared" si="22"/>
        <v>2025</v>
      </c>
      <c r="C747" s="3">
        <v>5.2299999999999999E-2</v>
      </c>
      <c r="D747" s="3">
        <v>6.0999999999999999E-2</v>
      </c>
      <c r="E747" s="7">
        <v>0.5</v>
      </c>
      <c r="F747" s="5">
        <f t="shared" si="23"/>
        <v>5.6649999999999999E-2</v>
      </c>
    </row>
    <row r="748" spans="1:6">
      <c r="A748" s="11">
        <f>WORKDAY($A$2,COUNT($A$2:$A747))</f>
        <v>45972</v>
      </c>
      <c r="B748" s="4">
        <f t="shared" si="22"/>
        <v>2025</v>
      </c>
      <c r="C748" s="3">
        <v>5.2299999999999999E-2</v>
      </c>
      <c r="D748" s="3">
        <v>6.0999999999999999E-2</v>
      </c>
      <c r="E748" s="7">
        <v>0.5</v>
      </c>
      <c r="F748" s="5">
        <f t="shared" si="23"/>
        <v>5.6649999999999999E-2</v>
      </c>
    </row>
    <row r="749" spans="1:6">
      <c r="A749" s="11">
        <f>WORKDAY($A$2,COUNT($A$2:$A748))</f>
        <v>45973</v>
      </c>
      <c r="B749" s="4">
        <f t="shared" si="22"/>
        <v>2025</v>
      </c>
      <c r="C749" s="3">
        <v>5.2299999999999999E-2</v>
      </c>
      <c r="D749" s="3">
        <v>6.0999999999999999E-2</v>
      </c>
      <c r="E749" s="7">
        <v>0.5</v>
      </c>
      <c r="F749" s="5">
        <f t="shared" si="23"/>
        <v>5.6649999999999999E-2</v>
      </c>
    </row>
    <row r="750" spans="1:6">
      <c r="A750" s="11">
        <f>WORKDAY($A$2,COUNT($A$2:$A749))</f>
        <v>45974</v>
      </c>
      <c r="B750" s="4">
        <f t="shared" si="22"/>
        <v>2025</v>
      </c>
      <c r="C750" s="3">
        <v>5.2299999999999999E-2</v>
      </c>
      <c r="D750" s="3">
        <v>6.0999999999999999E-2</v>
      </c>
      <c r="E750" s="7">
        <v>0.5</v>
      </c>
      <c r="F750" s="5">
        <f t="shared" si="23"/>
        <v>5.6649999999999999E-2</v>
      </c>
    </row>
    <row r="751" spans="1:6">
      <c r="A751" s="11">
        <f>WORKDAY($A$2,COUNT($A$2:$A750))</f>
        <v>45975</v>
      </c>
      <c r="B751" s="4">
        <f t="shared" si="22"/>
        <v>2025</v>
      </c>
      <c r="C751" s="3">
        <v>5.2299999999999999E-2</v>
      </c>
      <c r="D751" s="3">
        <v>6.0999999999999999E-2</v>
      </c>
      <c r="E751" s="7">
        <v>0.5</v>
      </c>
      <c r="F751" s="5">
        <f t="shared" si="23"/>
        <v>5.6649999999999999E-2</v>
      </c>
    </row>
    <row r="752" spans="1:6">
      <c r="A752" s="11">
        <f>WORKDAY($A$2,COUNT($A$2:$A751))</f>
        <v>45978</v>
      </c>
      <c r="B752" s="4">
        <f t="shared" si="22"/>
        <v>2025</v>
      </c>
      <c r="C752" s="3">
        <v>5.2299999999999999E-2</v>
      </c>
      <c r="D752" s="3">
        <v>6.0999999999999999E-2</v>
      </c>
      <c r="E752" s="7">
        <v>0.5</v>
      </c>
      <c r="F752" s="5">
        <f t="shared" si="23"/>
        <v>5.6649999999999999E-2</v>
      </c>
    </row>
    <row r="753" spans="1:6">
      <c r="A753" s="11">
        <f>WORKDAY($A$2,COUNT($A$2:$A752))</f>
        <v>45979</v>
      </c>
      <c r="B753" s="4">
        <f t="shared" si="22"/>
        <v>2025</v>
      </c>
      <c r="C753" s="3">
        <v>5.2299999999999999E-2</v>
      </c>
      <c r="D753" s="3">
        <v>6.0999999999999999E-2</v>
      </c>
      <c r="E753" s="7">
        <v>0.5</v>
      </c>
      <c r="F753" s="5">
        <f t="shared" si="23"/>
        <v>5.6649999999999999E-2</v>
      </c>
    </row>
    <row r="754" spans="1:6">
      <c r="A754" s="11">
        <f>WORKDAY($A$2,COUNT($A$2:$A753))</f>
        <v>45980</v>
      </c>
      <c r="B754" s="4">
        <f t="shared" si="22"/>
        <v>2025</v>
      </c>
      <c r="C754" s="3">
        <v>5.2299999999999999E-2</v>
      </c>
      <c r="D754" s="3">
        <v>6.0999999999999999E-2</v>
      </c>
      <c r="E754" s="7">
        <v>0.5</v>
      </c>
      <c r="F754" s="5">
        <f t="shared" si="23"/>
        <v>5.6649999999999999E-2</v>
      </c>
    </row>
    <row r="755" spans="1:6">
      <c r="A755" s="11">
        <f>WORKDAY($A$2,COUNT($A$2:$A754))</f>
        <v>45981</v>
      </c>
      <c r="B755" s="4">
        <f t="shared" si="22"/>
        <v>2025</v>
      </c>
      <c r="C755" s="3">
        <v>5.2299999999999999E-2</v>
      </c>
      <c r="D755" s="3">
        <v>6.0999999999999999E-2</v>
      </c>
      <c r="E755" s="7">
        <v>0.5</v>
      </c>
      <c r="F755" s="5">
        <f t="shared" si="23"/>
        <v>5.6649999999999999E-2</v>
      </c>
    </row>
    <row r="756" spans="1:6">
      <c r="A756" s="11">
        <f>WORKDAY($A$2,COUNT($A$2:$A755))</f>
        <v>45982</v>
      </c>
      <c r="B756" s="4">
        <f t="shared" si="22"/>
        <v>2025</v>
      </c>
      <c r="C756" s="3">
        <v>5.2299999999999999E-2</v>
      </c>
      <c r="D756" s="3">
        <v>6.0999999999999999E-2</v>
      </c>
      <c r="E756" s="7">
        <v>0.5</v>
      </c>
      <c r="F756" s="5">
        <f t="shared" si="23"/>
        <v>5.6649999999999999E-2</v>
      </c>
    </row>
    <row r="757" spans="1:6">
      <c r="A757" s="11">
        <f>WORKDAY($A$2,COUNT($A$2:$A756))</f>
        <v>45985</v>
      </c>
      <c r="B757" s="4">
        <f t="shared" si="22"/>
        <v>2025</v>
      </c>
      <c r="C757" s="3">
        <v>5.2299999999999999E-2</v>
      </c>
      <c r="D757" s="3">
        <v>6.0999999999999999E-2</v>
      </c>
      <c r="E757" s="7">
        <v>0.5</v>
      </c>
      <c r="F757" s="5">
        <f t="shared" si="23"/>
        <v>5.6649999999999999E-2</v>
      </c>
    </row>
    <row r="758" spans="1:6">
      <c r="A758" s="11">
        <f>WORKDAY($A$2,COUNT($A$2:$A757))</f>
        <v>45986</v>
      </c>
      <c r="B758" s="4">
        <f t="shared" si="22"/>
        <v>2025</v>
      </c>
      <c r="C758" s="3">
        <v>5.2299999999999999E-2</v>
      </c>
      <c r="D758" s="3">
        <v>6.0999999999999999E-2</v>
      </c>
      <c r="E758" s="7">
        <v>0.5</v>
      </c>
      <c r="F758" s="5">
        <f t="shared" si="23"/>
        <v>5.6649999999999999E-2</v>
      </c>
    </row>
    <row r="759" spans="1:6">
      <c r="A759" s="11">
        <f>WORKDAY($A$2,COUNT($A$2:$A758))</f>
        <v>45987</v>
      </c>
      <c r="B759" s="4">
        <f t="shared" si="22"/>
        <v>2025</v>
      </c>
      <c r="C759" s="3">
        <v>5.2299999999999999E-2</v>
      </c>
      <c r="D759" s="3">
        <v>6.0999999999999999E-2</v>
      </c>
      <c r="E759" s="7">
        <v>0.5</v>
      </c>
      <c r="F759" s="5">
        <f t="shared" si="23"/>
        <v>5.6649999999999999E-2</v>
      </c>
    </row>
    <row r="760" spans="1:6">
      <c r="A760" s="11">
        <f>WORKDAY($A$2,COUNT($A$2:$A759))</f>
        <v>45988</v>
      </c>
      <c r="B760" s="4">
        <f t="shared" si="22"/>
        <v>2025</v>
      </c>
      <c r="C760" s="3">
        <v>5.2299999999999999E-2</v>
      </c>
      <c r="D760" s="3">
        <v>6.0999999999999999E-2</v>
      </c>
      <c r="E760" s="7">
        <v>0.5</v>
      </c>
      <c r="F760" s="5">
        <f t="shared" si="23"/>
        <v>5.6649999999999999E-2</v>
      </c>
    </row>
    <row r="761" spans="1:6">
      <c r="A761" s="11">
        <f>WORKDAY($A$2,COUNT($A$2:$A760))</f>
        <v>45989</v>
      </c>
      <c r="B761" s="4">
        <f t="shared" si="22"/>
        <v>2025</v>
      </c>
      <c r="C761" s="3">
        <v>5.2299999999999999E-2</v>
      </c>
      <c r="D761" s="3">
        <v>6.0999999999999999E-2</v>
      </c>
      <c r="E761" s="7">
        <v>0.5</v>
      </c>
      <c r="F761" s="5">
        <f t="shared" si="23"/>
        <v>5.6649999999999999E-2</v>
      </c>
    </row>
    <row r="762" spans="1:6">
      <c r="A762" s="11">
        <f>WORKDAY($A$2,COUNT($A$2:$A761))</f>
        <v>45992</v>
      </c>
      <c r="B762" s="4">
        <f t="shared" si="22"/>
        <v>2025</v>
      </c>
      <c r="C762" s="3">
        <v>5.2299999999999999E-2</v>
      </c>
      <c r="D762" s="3">
        <v>6.0999999999999999E-2</v>
      </c>
      <c r="E762" s="7">
        <v>0.5</v>
      </c>
      <c r="F762" s="5">
        <f t="shared" si="23"/>
        <v>5.6649999999999999E-2</v>
      </c>
    </row>
    <row r="763" spans="1:6">
      <c r="A763" s="11">
        <f>WORKDAY($A$2,COUNT($A$2:$A762))</f>
        <v>45993</v>
      </c>
      <c r="B763" s="4">
        <f t="shared" si="22"/>
        <v>2025</v>
      </c>
      <c r="C763" s="3">
        <v>5.2299999999999999E-2</v>
      </c>
      <c r="D763" s="3">
        <v>6.0999999999999999E-2</v>
      </c>
      <c r="E763" s="7">
        <v>0.5</v>
      </c>
      <c r="F763" s="5">
        <f t="shared" si="23"/>
        <v>5.6649999999999999E-2</v>
      </c>
    </row>
    <row r="764" spans="1:6">
      <c r="A764" s="11">
        <f>WORKDAY($A$2,COUNT($A$2:$A763))</f>
        <v>45994</v>
      </c>
      <c r="B764" s="4">
        <f t="shared" si="22"/>
        <v>2025</v>
      </c>
      <c r="C764" s="3">
        <v>5.2299999999999999E-2</v>
      </c>
      <c r="D764" s="3">
        <v>6.0999999999999999E-2</v>
      </c>
      <c r="E764" s="7">
        <v>0.5</v>
      </c>
      <c r="F764" s="5">
        <f t="shared" si="23"/>
        <v>5.6649999999999999E-2</v>
      </c>
    </row>
    <row r="765" spans="1:6">
      <c r="A765" s="11">
        <f>WORKDAY($A$2,COUNT($A$2:$A764))</f>
        <v>45995</v>
      </c>
      <c r="B765" s="4">
        <f t="shared" si="22"/>
        <v>2025</v>
      </c>
      <c r="C765" s="3">
        <v>5.2299999999999999E-2</v>
      </c>
      <c r="D765" s="3">
        <v>6.0999999999999999E-2</v>
      </c>
      <c r="E765" s="7">
        <v>0.5</v>
      </c>
      <c r="F765" s="5">
        <f t="shared" si="23"/>
        <v>5.6649999999999999E-2</v>
      </c>
    </row>
    <row r="766" spans="1:6">
      <c r="A766" s="11">
        <f>WORKDAY($A$2,COUNT($A$2:$A765))</f>
        <v>45996</v>
      </c>
      <c r="B766" s="4">
        <f t="shared" ref="B766:B829" si="24" xml:space="preserve"> YEAR( A766 )</f>
        <v>2025</v>
      </c>
      <c r="C766" s="3">
        <v>5.2299999999999999E-2</v>
      </c>
      <c r="D766" s="3">
        <v>6.0999999999999999E-2</v>
      </c>
      <c r="E766" s="7">
        <v>0.5</v>
      </c>
      <c r="F766" s="5">
        <f t="shared" ref="F766:F829" si="25" xml:space="preserve"> E766 * C766 + ( 1 - E766 ) * D766</f>
        <v>5.6649999999999999E-2</v>
      </c>
    </row>
    <row r="767" spans="1:6">
      <c r="A767" s="11">
        <f>WORKDAY($A$2,COUNT($A$2:$A766))</f>
        <v>45999</v>
      </c>
      <c r="B767" s="4">
        <f t="shared" si="24"/>
        <v>2025</v>
      </c>
      <c r="C767" s="3">
        <v>5.2299999999999999E-2</v>
      </c>
      <c r="D767" s="3">
        <v>6.0999999999999999E-2</v>
      </c>
      <c r="E767" s="7">
        <v>0.5</v>
      </c>
      <c r="F767" s="5">
        <f t="shared" si="25"/>
        <v>5.6649999999999999E-2</v>
      </c>
    </row>
    <row r="768" spans="1:6">
      <c r="A768" s="11">
        <f>WORKDAY($A$2,COUNT($A$2:$A767))</f>
        <v>46000</v>
      </c>
      <c r="B768" s="4">
        <f t="shared" si="24"/>
        <v>2025</v>
      </c>
      <c r="C768" s="3">
        <v>5.2299999999999999E-2</v>
      </c>
      <c r="D768" s="3">
        <v>6.0999999999999999E-2</v>
      </c>
      <c r="E768" s="7">
        <v>0.5</v>
      </c>
      <c r="F768" s="5">
        <f t="shared" si="25"/>
        <v>5.6649999999999999E-2</v>
      </c>
    </row>
    <row r="769" spans="1:6">
      <c r="A769" s="11">
        <f>WORKDAY($A$2,COUNT($A$2:$A768))</f>
        <v>46001</v>
      </c>
      <c r="B769" s="4">
        <f t="shared" si="24"/>
        <v>2025</v>
      </c>
      <c r="C769" s="3">
        <v>5.2299999999999999E-2</v>
      </c>
      <c r="D769" s="3">
        <v>6.0999999999999999E-2</v>
      </c>
      <c r="E769" s="7">
        <v>0.5</v>
      </c>
      <c r="F769" s="5">
        <f t="shared" si="25"/>
        <v>5.6649999999999999E-2</v>
      </c>
    </row>
    <row r="770" spans="1:6">
      <c r="A770" s="11">
        <f>WORKDAY($A$2,COUNT($A$2:$A769))</f>
        <v>46002</v>
      </c>
      <c r="B770" s="4">
        <f t="shared" si="24"/>
        <v>2025</v>
      </c>
      <c r="C770" s="3">
        <v>5.2299999999999999E-2</v>
      </c>
      <c r="D770" s="3">
        <v>6.0999999999999999E-2</v>
      </c>
      <c r="E770" s="7">
        <v>0.5</v>
      </c>
      <c r="F770" s="5">
        <f t="shared" si="25"/>
        <v>5.6649999999999999E-2</v>
      </c>
    </row>
    <row r="771" spans="1:6">
      <c r="A771" s="11">
        <f>WORKDAY($A$2,COUNT($A$2:$A770))</f>
        <v>46003</v>
      </c>
      <c r="B771" s="4">
        <f t="shared" si="24"/>
        <v>2025</v>
      </c>
      <c r="C771" s="3">
        <v>5.2299999999999999E-2</v>
      </c>
      <c r="D771" s="3">
        <v>6.0999999999999999E-2</v>
      </c>
      <c r="E771" s="7">
        <v>0.5</v>
      </c>
      <c r="F771" s="5">
        <f t="shared" si="25"/>
        <v>5.6649999999999999E-2</v>
      </c>
    </row>
    <row r="772" spans="1:6">
      <c r="A772" s="11">
        <f>WORKDAY($A$2,COUNT($A$2:$A771))</f>
        <v>46006</v>
      </c>
      <c r="B772" s="4">
        <f t="shared" si="24"/>
        <v>2025</v>
      </c>
      <c r="C772" s="3">
        <v>5.2299999999999999E-2</v>
      </c>
      <c r="D772" s="3">
        <v>6.0999999999999999E-2</v>
      </c>
      <c r="E772" s="7">
        <v>0.5</v>
      </c>
      <c r="F772" s="5">
        <f t="shared" si="25"/>
        <v>5.6649999999999999E-2</v>
      </c>
    </row>
    <row r="773" spans="1:6">
      <c r="A773" s="11">
        <f>WORKDAY($A$2,COUNT($A$2:$A772))</f>
        <v>46007</v>
      </c>
      <c r="B773" s="4">
        <f t="shared" si="24"/>
        <v>2025</v>
      </c>
      <c r="C773" s="3">
        <v>5.2299999999999999E-2</v>
      </c>
      <c r="D773" s="3">
        <v>6.0999999999999999E-2</v>
      </c>
      <c r="E773" s="7">
        <v>0.5</v>
      </c>
      <c r="F773" s="5">
        <f t="shared" si="25"/>
        <v>5.6649999999999999E-2</v>
      </c>
    </row>
    <row r="774" spans="1:6">
      <c r="A774" s="11">
        <f>WORKDAY($A$2,COUNT($A$2:$A773))</f>
        <v>46008</v>
      </c>
      <c r="B774" s="4">
        <f t="shared" si="24"/>
        <v>2025</v>
      </c>
      <c r="C774" s="3">
        <v>5.2299999999999999E-2</v>
      </c>
      <c r="D774" s="3">
        <v>6.0999999999999999E-2</v>
      </c>
      <c r="E774" s="7">
        <v>0.5</v>
      </c>
      <c r="F774" s="5">
        <f t="shared" si="25"/>
        <v>5.6649999999999999E-2</v>
      </c>
    </row>
    <row r="775" spans="1:6">
      <c r="A775" s="11">
        <f>WORKDAY($A$2,COUNT($A$2:$A774))</f>
        <v>46009</v>
      </c>
      <c r="B775" s="4">
        <f t="shared" si="24"/>
        <v>2025</v>
      </c>
      <c r="C775" s="3">
        <v>5.2299999999999999E-2</v>
      </c>
      <c r="D775" s="3">
        <v>6.0999999999999999E-2</v>
      </c>
      <c r="E775" s="7">
        <v>0.5</v>
      </c>
      <c r="F775" s="5">
        <f t="shared" si="25"/>
        <v>5.6649999999999999E-2</v>
      </c>
    </row>
    <row r="776" spans="1:6">
      <c r="A776" s="11">
        <f>WORKDAY($A$2,COUNT($A$2:$A775))</f>
        <v>46010</v>
      </c>
      <c r="B776" s="4">
        <f t="shared" si="24"/>
        <v>2025</v>
      </c>
      <c r="C776" s="3">
        <v>5.2299999999999999E-2</v>
      </c>
      <c r="D776" s="3">
        <v>6.0999999999999999E-2</v>
      </c>
      <c r="E776" s="7">
        <v>0.5</v>
      </c>
      <c r="F776" s="5">
        <f t="shared" si="25"/>
        <v>5.6649999999999999E-2</v>
      </c>
    </row>
    <row r="777" spans="1:6">
      <c r="A777" s="11">
        <f>WORKDAY($A$2,COUNT($A$2:$A776))</f>
        <v>46013</v>
      </c>
      <c r="B777" s="4">
        <f t="shared" si="24"/>
        <v>2025</v>
      </c>
      <c r="C777" s="3">
        <v>5.2299999999999999E-2</v>
      </c>
      <c r="D777" s="3">
        <v>6.0999999999999999E-2</v>
      </c>
      <c r="E777" s="7">
        <v>0.5</v>
      </c>
      <c r="F777" s="5">
        <f t="shared" si="25"/>
        <v>5.6649999999999999E-2</v>
      </c>
    </row>
    <row r="778" spans="1:6">
      <c r="A778" s="11">
        <f>WORKDAY($A$2,COUNT($A$2:$A777))</f>
        <v>46014</v>
      </c>
      <c r="B778" s="4">
        <f t="shared" si="24"/>
        <v>2025</v>
      </c>
      <c r="C778" s="3">
        <v>5.2299999999999999E-2</v>
      </c>
      <c r="D778" s="3">
        <v>6.0999999999999999E-2</v>
      </c>
      <c r="E778" s="7">
        <v>0.5</v>
      </c>
      <c r="F778" s="5">
        <f t="shared" si="25"/>
        <v>5.6649999999999999E-2</v>
      </c>
    </row>
    <row r="779" spans="1:6">
      <c r="A779" s="11">
        <f>WORKDAY($A$2,COUNT($A$2:$A778))</f>
        <v>46015</v>
      </c>
      <c r="B779" s="4">
        <f t="shared" si="24"/>
        <v>2025</v>
      </c>
      <c r="C779" s="3">
        <v>5.2299999999999999E-2</v>
      </c>
      <c r="D779" s="3">
        <v>6.0999999999999999E-2</v>
      </c>
      <c r="E779" s="7">
        <v>0.5</v>
      </c>
      <c r="F779" s="5">
        <f t="shared" si="25"/>
        <v>5.6649999999999999E-2</v>
      </c>
    </row>
    <row r="780" spans="1:6">
      <c r="A780" s="11">
        <f>WORKDAY($A$2,COUNT($A$2:$A779))</f>
        <v>46016</v>
      </c>
      <c r="B780" s="4">
        <f t="shared" si="24"/>
        <v>2025</v>
      </c>
      <c r="C780" s="3">
        <v>5.2299999999999999E-2</v>
      </c>
      <c r="D780" s="3">
        <v>6.0999999999999999E-2</v>
      </c>
      <c r="E780" s="7">
        <v>0.5</v>
      </c>
      <c r="F780" s="5">
        <f t="shared" si="25"/>
        <v>5.6649999999999999E-2</v>
      </c>
    </row>
    <row r="781" spans="1:6">
      <c r="A781" s="11">
        <f>WORKDAY($A$2,COUNT($A$2:$A780))</f>
        <v>46017</v>
      </c>
      <c r="B781" s="4">
        <f t="shared" si="24"/>
        <v>2025</v>
      </c>
      <c r="C781" s="3">
        <v>5.2299999999999999E-2</v>
      </c>
      <c r="D781" s="3">
        <v>6.0999999999999999E-2</v>
      </c>
      <c r="E781" s="7">
        <v>0.5</v>
      </c>
      <c r="F781" s="5">
        <f t="shared" si="25"/>
        <v>5.6649999999999999E-2</v>
      </c>
    </row>
    <row r="782" spans="1:6">
      <c r="A782" s="11">
        <f>WORKDAY($A$2,COUNT($A$2:$A781))</f>
        <v>46020</v>
      </c>
      <c r="B782" s="4">
        <f t="shared" si="24"/>
        <v>2025</v>
      </c>
      <c r="C782" s="3">
        <v>5.2299999999999999E-2</v>
      </c>
      <c r="D782" s="3">
        <v>6.0999999999999999E-2</v>
      </c>
      <c r="E782" s="7">
        <v>0.5</v>
      </c>
      <c r="F782" s="5">
        <f t="shared" si="25"/>
        <v>5.6649999999999999E-2</v>
      </c>
    </row>
    <row r="783" spans="1:6">
      <c r="A783" s="11">
        <f>WORKDAY($A$2,COUNT($A$2:$A782))</f>
        <v>46021</v>
      </c>
      <c r="B783" s="4">
        <f t="shared" si="24"/>
        <v>2025</v>
      </c>
      <c r="C783" s="3">
        <v>5.2299999999999999E-2</v>
      </c>
      <c r="D783" s="3">
        <v>6.0999999999999999E-2</v>
      </c>
      <c r="E783" s="7">
        <v>0.5</v>
      </c>
      <c r="F783" s="5">
        <f t="shared" si="25"/>
        <v>5.6649999999999999E-2</v>
      </c>
    </row>
    <row r="784" spans="1:6">
      <c r="A784" s="11">
        <f>WORKDAY($A$2,COUNT($A$2:$A783))</f>
        <v>46022</v>
      </c>
      <c r="B784" s="4">
        <f t="shared" si="24"/>
        <v>2025</v>
      </c>
      <c r="C784" s="3">
        <v>5.2299999999999999E-2</v>
      </c>
      <c r="D784" s="3">
        <v>6.0999999999999999E-2</v>
      </c>
      <c r="E784" s="7">
        <v>0.5</v>
      </c>
      <c r="F784" s="5">
        <f t="shared" si="25"/>
        <v>5.6649999999999999E-2</v>
      </c>
    </row>
    <row r="785" spans="1:6">
      <c r="A785" s="11">
        <f>WORKDAY($A$2,COUNT($A$2:$A784))</f>
        <v>46023</v>
      </c>
      <c r="B785" s="4">
        <f t="shared" si="24"/>
        <v>2026</v>
      </c>
      <c r="C785" s="3">
        <v>5.2299999999999999E-2</v>
      </c>
      <c r="D785" s="3">
        <v>6.0999999999999999E-2</v>
      </c>
      <c r="E785" s="7">
        <v>0.5</v>
      </c>
      <c r="F785" s="5">
        <f t="shared" si="25"/>
        <v>5.6649999999999999E-2</v>
      </c>
    </row>
    <row r="786" spans="1:6">
      <c r="A786" s="11">
        <f>WORKDAY($A$2,COUNT($A$2:$A785))</f>
        <v>46024</v>
      </c>
      <c r="B786" s="4">
        <f t="shared" si="24"/>
        <v>2026</v>
      </c>
      <c r="C786" s="3">
        <v>5.2299999999999999E-2</v>
      </c>
      <c r="D786" s="3">
        <v>6.0999999999999999E-2</v>
      </c>
      <c r="E786" s="7">
        <v>0.5</v>
      </c>
      <c r="F786" s="5">
        <f t="shared" si="25"/>
        <v>5.6649999999999999E-2</v>
      </c>
    </row>
    <row r="787" spans="1:6">
      <c r="A787" s="11">
        <f>WORKDAY($A$2,COUNT($A$2:$A786))</f>
        <v>46027</v>
      </c>
      <c r="B787" s="4">
        <f t="shared" si="24"/>
        <v>2026</v>
      </c>
      <c r="C787" s="3">
        <v>5.2299999999999999E-2</v>
      </c>
      <c r="D787" s="3">
        <v>6.0999999999999999E-2</v>
      </c>
      <c r="E787" s="7">
        <v>0.5</v>
      </c>
      <c r="F787" s="5">
        <f t="shared" si="25"/>
        <v>5.6649999999999999E-2</v>
      </c>
    </row>
    <row r="788" spans="1:6">
      <c r="A788" s="11">
        <f>WORKDAY($A$2,COUNT($A$2:$A787))</f>
        <v>46028</v>
      </c>
      <c r="B788" s="4">
        <f t="shared" si="24"/>
        <v>2026</v>
      </c>
      <c r="C788" s="3">
        <v>5.2299999999999999E-2</v>
      </c>
      <c r="D788" s="3">
        <v>6.0999999999999999E-2</v>
      </c>
      <c r="E788" s="7">
        <v>0.5</v>
      </c>
      <c r="F788" s="5">
        <f t="shared" si="25"/>
        <v>5.6649999999999999E-2</v>
      </c>
    </row>
    <row r="789" spans="1:6">
      <c r="A789" s="11">
        <f>WORKDAY($A$2,COUNT($A$2:$A788))</f>
        <v>46029</v>
      </c>
      <c r="B789" s="4">
        <f t="shared" si="24"/>
        <v>2026</v>
      </c>
      <c r="C789" s="3">
        <v>5.2299999999999999E-2</v>
      </c>
      <c r="D789" s="3">
        <v>6.0999999999999999E-2</v>
      </c>
      <c r="E789" s="7">
        <v>0.5</v>
      </c>
      <c r="F789" s="5">
        <f t="shared" si="25"/>
        <v>5.6649999999999999E-2</v>
      </c>
    </row>
    <row r="790" spans="1:6">
      <c r="A790" s="11">
        <f>WORKDAY($A$2,COUNT($A$2:$A789))</f>
        <v>46030</v>
      </c>
      <c r="B790" s="4">
        <f t="shared" si="24"/>
        <v>2026</v>
      </c>
      <c r="C790" s="3">
        <v>5.2299999999999999E-2</v>
      </c>
      <c r="D790" s="3">
        <v>6.0999999999999999E-2</v>
      </c>
      <c r="E790" s="7">
        <v>0.5</v>
      </c>
      <c r="F790" s="5">
        <f t="shared" si="25"/>
        <v>5.6649999999999999E-2</v>
      </c>
    </row>
    <row r="791" spans="1:6">
      <c r="A791" s="11">
        <f>WORKDAY($A$2,COUNT($A$2:$A790))</f>
        <v>46031</v>
      </c>
      <c r="B791" s="4">
        <f t="shared" si="24"/>
        <v>2026</v>
      </c>
      <c r="C791" s="3">
        <v>5.2299999999999999E-2</v>
      </c>
      <c r="D791" s="3">
        <v>6.0999999999999999E-2</v>
      </c>
      <c r="E791" s="7">
        <v>0.5</v>
      </c>
      <c r="F791" s="5">
        <f t="shared" si="25"/>
        <v>5.6649999999999999E-2</v>
      </c>
    </row>
    <row r="792" spans="1:6">
      <c r="A792" s="11">
        <f>WORKDAY($A$2,COUNT($A$2:$A791))</f>
        <v>46034</v>
      </c>
      <c r="B792" s="4">
        <f t="shared" si="24"/>
        <v>2026</v>
      </c>
      <c r="C792" s="3">
        <v>5.2299999999999999E-2</v>
      </c>
      <c r="D792" s="3">
        <v>6.0999999999999999E-2</v>
      </c>
      <c r="E792" s="7">
        <v>0.5</v>
      </c>
      <c r="F792" s="5">
        <f t="shared" si="25"/>
        <v>5.6649999999999999E-2</v>
      </c>
    </row>
    <row r="793" spans="1:6">
      <c r="A793" s="11">
        <f>WORKDAY($A$2,COUNT($A$2:$A792))</f>
        <v>46035</v>
      </c>
      <c r="B793" s="4">
        <f t="shared" si="24"/>
        <v>2026</v>
      </c>
      <c r="C793" s="3">
        <v>5.2299999999999999E-2</v>
      </c>
      <c r="D793" s="3">
        <v>6.0999999999999999E-2</v>
      </c>
      <c r="E793" s="7">
        <v>0.5</v>
      </c>
      <c r="F793" s="5">
        <f t="shared" si="25"/>
        <v>5.6649999999999999E-2</v>
      </c>
    </row>
    <row r="794" spans="1:6">
      <c r="A794" s="11">
        <f>WORKDAY($A$2,COUNT($A$2:$A793))</f>
        <v>46036</v>
      </c>
      <c r="B794" s="4">
        <f t="shared" si="24"/>
        <v>2026</v>
      </c>
      <c r="C794" s="3">
        <v>5.2299999999999999E-2</v>
      </c>
      <c r="D794" s="3">
        <v>6.0999999999999999E-2</v>
      </c>
      <c r="E794" s="7">
        <v>0.5</v>
      </c>
      <c r="F794" s="5">
        <f t="shared" si="25"/>
        <v>5.6649999999999999E-2</v>
      </c>
    </row>
    <row r="795" spans="1:6">
      <c r="A795" s="11">
        <f>WORKDAY($A$2,COUNT($A$2:$A794))</f>
        <v>46037</v>
      </c>
      <c r="B795" s="4">
        <f t="shared" si="24"/>
        <v>2026</v>
      </c>
      <c r="C795" s="3">
        <v>5.2299999999999999E-2</v>
      </c>
      <c r="D795" s="3">
        <v>6.0999999999999999E-2</v>
      </c>
      <c r="E795" s="7">
        <v>0.5</v>
      </c>
      <c r="F795" s="5">
        <f t="shared" si="25"/>
        <v>5.6649999999999999E-2</v>
      </c>
    </row>
    <row r="796" spans="1:6">
      <c r="A796" s="11">
        <f>WORKDAY($A$2,COUNT($A$2:$A795))</f>
        <v>46038</v>
      </c>
      <c r="B796" s="4">
        <f t="shared" si="24"/>
        <v>2026</v>
      </c>
      <c r="C796" s="3">
        <v>5.2299999999999999E-2</v>
      </c>
      <c r="D796" s="3">
        <v>6.0999999999999999E-2</v>
      </c>
      <c r="E796" s="7">
        <v>0.5</v>
      </c>
      <c r="F796" s="5">
        <f t="shared" si="25"/>
        <v>5.6649999999999999E-2</v>
      </c>
    </row>
    <row r="797" spans="1:6">
      <c r="A797" s="11">
        <f>WORKDAY($A$2,COUNT($A$2:$A796))</f>
        <v>46041</v>
      </c>
      <c r="B797" s="4">
        <f t="shared" si="24"/>
        <v>2026</v>
      </c>
      <c r="C797" s="3">
        <v>5.2299999999999999E-2</v>
      </c>
      <c r="D797" s="3">
        <v>6.0999999999999999E-2</v>
      </c>
      <c r="E797" s="7">
        <v>0.5</v>
      </c>
      <c r="F797" s="5">
        <f t="shared" si="25"/>
        <v>5.6649999999999999E-2</v>
      </c>
    </row>
    <row r="798" spans="1:6">
      <c r="A798" s="11">
        <f>WORKDAY($A$2,COUNT($A$2:$A797))</f>
        <v>46042</v>
      </c>
      <c r="B798" s="4">
        <f t="shared" si="24"/>
        <v>2026</v>
      </c>
      <c r="C798" s="3">
        <v>5.2299999999999999E-2</v>
      </c>
      <c r="D798" s="3">
        <v>6.0999999999999999E-2</v>
      </c>
      <c r="E798" s="7">
        <v>0.5</v>
      </c>
      <c r="F798" s="5">
        <f t="shared" si="25"/>
        <v>5.6649999999999999E-2</v>
      </c>
    </row>
    <row r="799" spans="1:6">
      <c r="A799" s="11">
        <f>WORKDAY($A$2,COUNT($A$2:$A798))</f>
        <v>46043</v>
      </c>
      <c r="B799" s="4">
        <f t="shared" si="24"/>
        <v>2026</v>
      </c>
      <c r="C799" s="3">
        <v>5.2299999999999999E-2</v>
      </c>
      <c r="D799" s="3">
        <v>6.0999999999999999E-2</v>
      </c>
      <c r="E799" s="7">
        <v>0.5</v>
      </c>
      <c r="F799" s="5">
        <f t="shared" si="25"/>
        <v>5.6649999999999999E-2</v>
      </c>
    </row>
    <row r="800" spans="1:6">
      <c r="A800" s="11">
        <f>WORKDAY($A$2,COUNT($A$2:$A799))</f>
        <v>46044</v>
      </c>
      <c r="B800" s="4">
        <f t="shared" si="24"/>
        <v>2026</v>
      </c>
      <c r="C800" s="3">
        <v>5.2299999999999999E-2</v>
      </c>
      <c r="D800" s="3">
        <v>6.0999999999999999E-2</v>
      </c>
      <c r="E800" s="7">
        <v>0.5</v>
      </c>
      <c r="F800" s="5">
        <f t="shared" si="25"/>
        <v>5.6649999999999999E-2</v>
      </c>
    </row>
    <row r="801" spans="1:6">
      <c r="A801" s="11">
        <f>WORKDAY($A$2,COUNT($A$2:$A800))</f>
        <v>46045</v>
      </c>
      <c r="B801" s="4">
        <f t="shared" si="24"/>
        <v>2026</v>
      </c>
      <c r="C801" s="3">
        <v>5.2299999999999999E-2</v>
      </c>
      <c r="D801" s="3">
        <v>6.0999999999999999E-2</v>
      </c>
      <c r="E801" s="7">
        <v>0.5</v>
      </c>
      <c r="F801" s="5">
        <f t="shared" si="25"/>
        <v>5.6649999999999999E-2</v>
      </c>
    </row>
    <row r="802" spans="1:6">
      <c r="A802" s="11">
        <f>WORKDAY($A$2,COUNT($A$2:$A801))</f>
        <v>46048</v>
      </c>
      <c r="B802" s="4">
        <f t="shared" si="24"/>
        <v>2026</v>
      </c>
      <c r="C802" s="3">
        <v>5.2299999999999999E-2</v>
      </c>
      <c r="D802" s="3">
        <v>6.0999999999999999E-2</v>
      </c>
      <c r="E802" s="7">
        <v>0.5</v>
      </c>
      <c r="F802" s="5">
        <f t="shared" si="25"/>
        <v>5.6649999999999999E-2</v>
      </c>
    </row>
    <row r="803" spans="1:6">
      <c r="A803" s="11">
        <f>WORKDAY($A$2,COUNT($A$2:$A802))</f>
        <v>46049</v>
      </c>
      <c r="B803" s="4">
        <f t="shared" si="24"/>
        <v>2026</v>
      </c>
      <c r="C803" s="3">
        <v>5.2299999999999999E-2</v>
      </c>
      <c r="D803" s="3">
        <v>6.0999999999999999E-2</v>
      </c>
      <c r="E803" s="7">
        <v>0.5</v>
      </c>
      <c r="F803" s="5">
        <f t="shared" si="25"/>
        <v>5.6649999999999999E-2</v>
      </c>
    </row>
    <row r="804" spans="1:6">
      <c r="A804" s="11">
        <f>WORKDAY($A$2,COUNT($A$2:$A803))</f>
        <v>46050</v>
      </c>
      <c r="B804" s="4">
        <f t="shared" si="24"/>
        <v>2026</v>
      </c>
      <c r="C804" s="3">
        <v>5.2299999999999999E-2</v>
      </c>
      <c r="D804" s="3">
        <v>6.0999999999999999E-2</v>
      </c>
      <c r="E804" s="7">
        <v>0.5</v>
      </c>
      <c r="F804" s="5">
        <f t="shared" si="25"/>
        <v>5.6649999999999999E-2</v>
      </c>
    </row>
    <row r="805" spans="1:6">
      <c r="A805" s="11">
        <f>WORKDAY($A$2,COUNT($A$2:$A804))</f>
        <v>46051</v>
      </c>
      <c r="B805" s="4">
        <f t="shared" si="24"/>
        <v>2026</v>
      </c>
      <c r="C805" s="3">
        <v>5.2299999999999999E-2</v>
      </c>
      <c r="D805" s="3">
        <v>6.0999999999999999E-2</v>
      </c>
      <c r="E805" s="7">
        <v>0.5</v>
      </c>
      <c r="F805" s="5">
        <f t="shared" si="25"/>
        <v>5.6649999999999999E-2</v>
      </c>
    </row>
    <row r="806" spans="1:6">
      <c r="A806" s="11">
        <f>WORKDAY($A$2,COUNT($A$2:$A805))</f>
        <v>46052</v>
      </c>
      <c r="B806" s="4">
        <f t="shared" si="24"/>
        <v>2026</v>
      </c>
      <c r="C806" s="3">
        <v>5.2299999999999999E-2</v>
      </c>
      <c r="D806" s="3">
        <v>6.0999999999999999E-2</v>
      </c>
      <c r="E806" s="7">
        <v>0.5</v>
      </c>
      <c r="F806" s="5">
        <f t="shared" si="25"/>
        <v>5.6649999999999999E-2</v>
      </c>
    </row>
    <row r="807" spans="1:6">
      <c r="A807" s="11">
        <f>WORKDAY($A$2,COUNT($A$2:$A806))</f>
        <v>46055</v>
      </c>
      <c r="B807" s="4">
        <f t="shared" si="24"/>
        <v>2026</v>
      </c>
      <c r="C807" s="3">
        <v>5.2299999999999999E-2</v>
      </c>
      <c r="D807" s="3">
        <v>6.0999999999999999E-2</v>
      </c>
      <c r="E807" s="7">
        <v>0.5</v>
      </c>
      <c r="F807" s="5">
        <f t="shared" si="25"/>
        <v>5.6649999999999999E-2</v>
      </c>
    </row>
    <row r="808" spans="1:6">
      <c r="A808" s="11">
        <f>WORKDAY($A$2,COUNT($A$2:$A807))</f>
        <v>46056</v>
      </c>
      <c r="B808" s="4">
        <f t="shared" si="24"/>
        <v>2026</v>
      </c>
      <c r="C808" s="3">
        <v>5.2299999999999999E-2</v>
      </c>
      <c r="D808" s="3">
        <v>6.0999999999999999E-2</v>
      </c>
      <c r="E808" s="7">
        <v>0.5</v>
      </c>
      <c r="F808" s="5">
        <f t="shared" si="25"/>
        <v>5.6649999999999999E-2</v>
      </c>
    </row>
    <row r="809" spans="1:6">
      <c r="A809" s="11">
        <f>WORKDAY($A$2,COUNT($A$2:$A808))</f>
        <v>46057</v>
      </c>
      <c r="B809" s="4">
        <f t="shared" si="24"/>
        <v>2026</v>
      </c>
      <c r="C809" s="3">
        <v>5.2299999999999999E-2</v>
      </c>
      <c r="D809" s="3">
        <v>6.0999999999999999E-2</v>
      </c>
      <c r="E809" s="7">
        <v>0.5</v>
      </c>
      <c r="F809" s="5">
        <f t="shared" si="25"/>
        <v>5.6649999999999999E-2</v>
      </c>
    </row>
    <row r="810" spans="1:6">
      <c r="A810" s="11">
        <f>WORKDAY($A$2,COUNT($A$2:$A809))</f>
        <v>46058</v>
      </c>
      <c r="B810" s="4">
        <f t="shared" si="24"/>
        <v>2026</v>
      </c>
      <c r="C810" s="3">
        <v>5.2299999999999999E-2</v>
      </c>
      <c r="D810" s="3">
        <v>6.0999999999999999E-2</v>
      </c>
      <c r="E810" s="7">
        <v>0.5</v>
      </c>
      <c r="F810" s="5">
        <f t="shared" si="25"/>
        <v>5.6649999999999999E-2</v>
      </c>
    </row>
    <row r="811" spans="1:6">
      <c r="A811" s="11">
        <f>WORKDAY($A$2,COUNT($A$2:$A810))</f>
        <v>46059</v>
      </c>
      <c r="B811" s="4">
        <f t="shared" si="24"/>
        <v>2026</v>
      </c>
      <c r="C811" s="3">
        <v>5.2299999999999999E-2</v>
      </c>
      <c r="D811" s="3">
        <v>6.0999999999999999E-2</v>
      </c>
      <c r="E811" s="7">
        <v>0.5</v>
      </c>
      <c r="F811" s="5">
        <f t="shared" si="25"/>
        <v>5.6649999999999999E-2</v>
      </c>
    </row>
    <row r="812" spans="1:6">
      <c r="A812" s="11">
        <f>WORKDAY($A$2,COUNT($A$2:$A811))</f>
        <v>46062</v>
      </c>
      <c r="B812" s="4">
        <f t="shared" si="24"/>
        <v>2026</v>
      </c>
      <c r="C812" s="3">
        <v>5.2299999999999999E-2</v>
      </c>
      <c r="D812" s="3">
        <v>6.0999999999999999E-2</v>
      </c>
      <c r="E812" s="7">
        <v>0.5</v>
      </c>
      <c r="F812" s="5">
        <f t="shared" si="25"/>
        <v>5.6649999999999999E-2</v>
      </c>
    </row>
    <row r="813" spans="1:6">
      <c r="A813" s="11">
        <f>WORKDAY($A$2,COUNT($A$2:$A812))</f>
        <v>46063</v>
      </c>
      <c r="B813" s="4">
        <f t="shared" si="24"/>
        <v>2026</v>
      </c>
      <c r="C813" s="3">
        <v>5.2299999999999999E-2</v>
      </c>
      <c r="D813" s="3">
        <v>6.0999999999999999E-2</v>
      </c>
      <c r="E813" s="7">
        <v>0.5</v>
      </c>
      <c r="F813" s="5">
        <f t="shared" si="25"/>
        <v>5.6649999999999999E-2</v>
      </c>
    </row>
    <row r="814" spans="1:6">
      <c r="A814" s="11">
        <f>WORKDAY($A$2,COUNT($A$2:$A813))</f>
        <v>46064</v>
      </c>
      <c r="B814" s="4">
        <f t="shared" si="24"/>
        <v>2026</v>
      </c>
      <c r="C814" s="3">
        <v>5.2299999999999999E-2</v>
      </c>
      <c r="D814" s="3">
        <v>6.0999999999999999E-2</v>
      </c>
      <c r="E814" s="7">
        <v>0.5</v>
      </c>
      <c r="F814" s="5">
        <f t="shared" si="25"/>
        <v>5.6649999999999999E-2</v>
      </c>
    </row>
    <row r="815" spans="1:6">
      <c r="A815" s="11">
        <f>WORKDAY($A$2,COUNT($A$2:$A814))</f>
        <v>46065</v>
      </c>
      <c r="B815" s="4">
        <f t="shared" si="24"/>
        <v>2026</v>
      </c>
      <c r="C815" s="3">
        <v>5.2299999999999999E-2</v>
      </c>
      <c r="D815" s="3">
        <v>6.0999999999999999E-2</v>
      </c>
      <c r="E815" s="7">
        <v>0.5</v>
      </c>
      <c r="F815" s="5">
        <f t="shared" si="25"/>
        <v>5.6649999999999999E-2</v>
      </c>
    </row>
    <row r="816" spans="1:6">
      <c r="A816" s="11">
        <f>WORKDAY($A$2,COUNT($A$2:$A815))</f>
        <v>46066</v>
      </c>
      <c r="B816" s="4">
        <f t="shared" si="24"/>
        <v>2026</v>
      </c>
      <c r="C816" s="3">
        <v>5.2299999999999999E-2</v>
      </c>
      <c r="D816" s="3">
        <v>6.0999999999999999E-2</v>
      </c>
      <c r="E816" s="7">
        <v>0.5</v>
      </c>
      <c r="F816" s="5">
        <f t="shared" si="25"/>
        <v>5.6649999999999999E-2</v>
      </c>
    </row>
    <row r="817" spans="1:6">
      <c r="A817" s="11">
        <f>WORKDAY($A$2,COUNT($A$2:$A816))</f>
        <v>46069</v>
      </c>
      <c r="B817" s="4">
        <f t="shared" si="24"/>
        <v>2026</v>
      </c>
      <c r="C817" s="3">
        <v>5.2299999999999999E-2</v>
      </c>
      <c r="D817" s="3">
        <v>6.0999999999999999E-2</v>
      </c>
      <c r="E817" s="7">
        <v>0.5</v>
      </c>
      <c r="F817" s="5">
        <f t="shared" si="25"/>
        <v>5.6649999999999999E-2</v>
      </c>
    </row>
    <row r="818" spans="1:6">
      <c r="A818" s="11">
        <f>WORKDAY($A$2,COUNT($A$2:$A817))</f>
        <v>46070</v>
      </c>
      <c r="B818" s="4">
        <f t="shared" si="24"/>
        <v>2026</v>
      </c>
      <c r="C818" s="3">
        <v>5.2299999999999999E-2</v>
      </c>
      <c r="D818" s="3">
        <v>6.0999999999999999E-2</v>
      </c>
      <c r="E818" s="7">
        <v>0.5</v>
      </c>
      <c r="F818" s="5">
        <f t="shared" si="25"/>
        <v>5.6649999999999999E-2</v>
      </c>
    </row>
    <row r="819" spans="1:6">
      <c r="A819" s="11">
        <f>WORKDAY($A$2,COUNT($A$2:$A818))</f>
        <v>46071</v>
      </c>
      <c r="B819" s="4">
        <f t="shared" si="24"/>
        <v>2026</v>
      </c>
      <c r="C819" s="3">
        <v>5.2299999999999999E-2</v>
      </c>
      <c r="D819" s="3">
        <v>6.0999999999999999E-2</v>
      </c>
      <c r="E819" s="7">
        <v>0.5</v>
      </c>
      <c r="F819" s="5">
        <f t="shared" si="25"/>
        <v>5.6649999999999999E-2</v>
      </c>
    </row>
    <row r="820" spans="1:6">
      <c r="A820" s="11">
        <f>WORKDAY($A$2,COUNT($A$2:$A819))</f>
        <v>46072</v>
      </c>
      <c r="B820" s="4">
        <f t="shared" si="24"/>
        <v>2026</v>
      </c>
      <c r="C820" s="3">
        <v>5.2299999999999999E-2</v>
      </c>
      <c r="D820" s="3">
        <v>6.0999999999999999E-2</v>
      </c>
      <c r="E820" s="7">
        <v>0.5</v>
      </c>
      <c r="F820" s="5">
        <f t="shared" si="25"/>
        <v>5.6649999999999999E-2</v>
      </c>
    </row>
    <row r="821" spans="1:6">
      <c r="A821" s="11">
        <f>WORKDAY($A$2,COUNT($A$2:$A820))</f>
        <v>46073</v>
      </c>
      <c r="B821" s="4">
        <f t="shared" si="24"/>
        <v>2026</v>
      </c>
      <c r="C821" s="3">
        <v>5.2299999999999999E-2</v>
      </c>
      <c r="D821" s="3">
        <v>6.0999999999999999E-2</v>
      </c>
      <c r="E821" s="7">
        <v>0.5</v>
      </c>
      <c r="F821" s="5">
        <f t="shared" si="25"/>
        <v>5.6649999999999999E-2</v>
      </c>
    </row>
    <row r="822" spans="1:6">
      <c r="A822" s="11">
        <f>WORKDAY($A$2,COUNT($A$2:$A821))</f>
        <v>46076</v>
      </c>
      <c r="B822" s="4">
        <f t="shared" si="24"/>
        <v>2026</v>
      </c>
      <c r="C822" s="3">
        <v>5.2299999999999999E-2</v>
      </c>
      <c r="D822" s="3">
        <v>6.0999999999999999E-2</v>
      </c>
      <c r="E822" s="7">
        <v>0.5</v>
      </c>
      <c r="F822" s="5">
        <f t="shared" si="25"/>
        <v>5.6649999999999999E-2</v>
      </c>
    </row>
    <row r="823" spans="1:6">
      <c r="A823" s="11">
        <f>WORKDAY($A$2,COUNT($A$2:$A822))</f>
        <v>46077</v>
      </c>
      <c r="B823" s="4">
        <f t="shared" si="24"/>
        <v>2026</v>
      </c>
      <c r="C823" s="3">
        <v>5.2299999999999999E-2</v>
      </c>
      <c r="D823" s="3">
        <v>6.0999999999999999E-2</v>
      </c>
      <c r="E823" s="7">
        <v>0.5</v>
      </c>
      <c r="F823" s="5">
        <f t="shared" si="25"/>
        <v>5.6649999999999999E-2</v>
      </c>
    </row>
    <row r="824" spans="1:6">
      <c r="A824" s="11">
        <f>WORKDAY($A$2,COUNT($A$2:$A823))</f>
        <v>46078</v>
      </c>
      <c r="B824" s="4">
        <f t="shared" si="24"/>
        <v>2026</v>
      </c>
      <c r="C824" s="3">
        <v>5.2299999999999999E-2</v>
      </c>
      <c r="D824" s="3">
        <v>6.0999999999999999E-2</v>
      </c>
      <c r="E824" s="7">
        <v>0.5</v>
      </c>
      <c r="F824" s="5">
        <f t="shared" si="25"/>
        <v>5.6649999999999999E-2</v>
      </c>
    </row>
    <row r="825" spans="1:6">
      <c r="A825" s="11">
        <f>WORKDAY($A$2,COUNT($A$2:$A824))</f>
        <v>46079</v>
      </c>
      <c r="B825" s="4">
        <f t="shared" si="24"/>
        <v>2026</v>
      </c>
      <c r="C825" s="3">
        <v>5.2299999999999999E-2</v>
      </c>
      <c r="D825" s="3">
        <v>6.0999999999999999E-2</v>
      </c>
      <c r="E825" s="7">
        <v>0.5</v>
      </c>
      <c r="F825" s="5">
        <f t="shared" si="25"/>
        <v>5.6649999999999999E-2</v>
      </c>
    </row>
    <row r="826" spans="1:6">
      <c r="A826" s="11">
        <f>WORKDAY($A$2,COUNT($A$2:$A825))</f>
        <v>46080</v>
      </c>
      <c r="B826" s="4">
        <f t="shared" si="24"/>
        <v>2026</v>
      </c>
      <c r="C826" s="3">
        <v>5.2299999999999999E-2</v>
      </c>
      <c r="D826" s="3">
        <v>6.0999999999999999E-2</v>
      </c>
      <c r="E826" s="7">
        <v>0.5</v>
      </c>
      <c r="F826" s="5">
        <f t="shared" si="25"/>
        <v>5.6649999999999999E-2</v>
      </c>
    </row>
    <row r="827" spans="1:6">
      <c r="A827" s="11">
        <f>WORKDAY($A$2,COUNT($A$2:$A826))</f>
        <v>46083</v>
      </c>
      <c r="B827" s="4">
        <f t="shared" si="24"/>
        <v>2026</v>
      </c>
      <c r="C827" s="3">
        <v>5.2299999999999999E-2</v>
      </c>
      <c r="D827" s="3">
        <v>6.0999999999999999E-2</v>
      </c>
      <c r="E827" s="7">
        <v>0.5</v>
      </c>
      <c r="F827" s="5">
        <f t="shared" si="25"/>
        <v>5.6649999999999999E-2</v>
      </c>
    </row>
    <row r="828" spans="1:6">
      <c r="A828" s="11">
        <f>WORKDAY($A$2,COUNT($A$2:$A827))</f>
        <v>46084</v>
      </c>
      <c r="B828" s="4">
        <f t="shared" si="24"/>
        <v>2026</v>
      </c>
      <c r="C828" s="3">
        <v>5.2299999999999999E-2</v>
      </c>
      <c r="D828" s="3">
        <v>6.0999999999999999E-2</v>
      </c>
      <c r="E828" s="7">
        <v>0.5</v>
      </c>
      <c r="F828" s="5">
        <f t="shared" si="25"/>
        <v>5.6649999999999999E-2</v>
      </c>
    </row>
    <row r="829" spans="1:6">
      <c r="A829" s="11">
        <f>WORKDAY($A$2,COUNT($A$2:$A828))</f>
        <v>46085</v>
      </c>
      <c r="B829" s="4">
        <f t="shared" si="24"/>
        <v>2026</v>
      </c>
      <c r="C829" s="3">
        <v>5.2299999999999999E-2</v>
      </c>
      <c r="D829" s="3">
        <v>6.0999999999999999E-2</v>
      </c>
      <c r="E829" s="7">
        <v>0.5</v>
      </c>
      <c r="F829" s="5">
        <f t="shared" si="25"/>
        <v>5.6649999999999999E-2</v>
      </c>
    </row>
    <row r="830" spans="1:6">
      <c r="A830" s="11">
        <f>WORKDAY($A$2,COUNT($A$2:$A829))</f>
        <v>46086</v>
      </c>
      <c r="B830" s="4">
        <f t="shared" ref="B830:B893" si="26" xml:space="preserve"> YEAR( A830 )</f>
        <v>2026</v>
      </c>
      <c r="C830" s="3">
        <v>5.2299999999999999E-2</v>
      </c>
      <c r="D830" s="3">
        <v>6.0999999999999999E-2</v>
      </c>
      <c r="E830" s="7">
        <v>0.5</v>
      </c>
      <c r="F830" s="5">
        <f t="shared" ref="F830:F893" si="27" xml:space="preserve"> E830 * C830 + ( 1 - E830 ) * D830</f>
        <v>5.6649999999999999E-2</v>
      </c>
    </row>
    <row r="831" spans="1:6">
      <c r="A831" s="11">
        <f>WORKDAY($A$2,COUNT($A$2:$A830))</f>
        <v>46087</v>
      </c>
      <c r="B831" s="4">
        <f t="shared" si="26"/>
        <v>2026</v>
      </c>
      <c r="C831" s="3">
        <v>5.2299999999999999E-2</v>
      </c>
      <c r="D831" s="3">
        <v>6.0999999999999999E-2</v>
      </c>
      <c r="E831" s="7">
        <v>0.5</v>
      </c>
      <c r="F831" s="5">
        <f t="shared" si="27"/>
        <v>5.6649999999999999E-2</v>
      </c>
    </row>
    <row r="832" spans="1:6">
      <c r="A832" s="11">
        <f>WORKDAY($A$2,COUNT($A$2:$A831))</f>
        <v>46090</v>
      </c>
      <c r="B832" s="4">
        <f t="shared" si="26"/>
        <v>2026</v>
      </c>
      <c r="C832" s="3">
        <v>5.2299999999999999E-2</v>
      </c>
      <c r="D832" s="3">
        <v>6.0999999999999999E-2</v>
      </c>
      <c r="E832" s="7">
        <v>0.5</v>
      </c>
      <c r="F832" s="5">
        <f t="shared" si="27"/>
        <v>5.6649999999999999E-2</v>
      </c>
    </row>
    <row r="833" spans="1:6">
      <c r="A833" s="11">
        <f>WORKDAY($A$2,COUNT($A$2:$A832))</f>
        <v>46091</v>
      </c>
      <c r="B833" s="4">
        <f t="shared" si="26"/>
        <v>2026</v>
      </c>
      <c r="C833" s="3">
        <v>5.2299999999999999E-2</v>
      </c>
      <c r="D833" s="3">
        <v>6.0999999999999999E-2</v>
      </c>
      <c r="E833" s="7">
        <v>0.5</v>
      </c>
      <c r="F833" s="5">
        <f t="shared" si="27"/>
        <v>5.6649999999999999E-2</v>
      </c>
    </row>
    <row r="834" spans="1:6">
      <c r="A834" s="11">
        <f>WORKDAY($A$2,COUNT($A$2:$A833))</f>
        <v>46092</v>
      </c>
      <c r="B834" s="4">
        <f t="shared" si="26"/>
        <v>2026</v>
      </c>
      <c r="C834" s="3">
        <v>5.2299999999999999E-2</v>
      </c>
      <c r="D834" s="3">
        <v>6.0999999999999999E-2</v>
      </c>
      <c r="E834" s="7">
        <v>0.5</v>
      </c>
      <c r="F834" s="5">
        <f t="shared" si="27"/>
        <v>5.6649999999999999E-2</v>
      </c>
    </row>
    <row r="835" spans="1:6">
      <c r="A835" s="11">
        <f>WORKDAY($A$2,COUNT($A$2:$A834))</f>
        <v>46093</v>
      </c>
      <c r="B835" s="4">
        <f t="shared" si="26"/>
        <v>2026</v>
      </c>
      <c r="C835" s="3">
        <v>5.2299999999999999E-2</v>
      </c>
      <c r="D835" s="3">
        <v>6.0999999999999999E-2</v>
      </c>
      <c r="E835" s="7">
        <v>0.5</v>
      </c>
      <c r="F835" s="5">
        <f t="shared" si="27"/>
        <v>5.6649999999999999E-2</v>
      </c>
    </row>
    <row r="836" spans="1:6">
      <c r="A836" s="11">
        <f>WORKDAY($A$2,COUNT($A$2:$A835))</f>
        <v>46094</v>
      </c>
      <c r="B836" s="4">
        <f t="shared" si="26"/>
        <v>2026</v>
      </c>
      <c r="C836" s="3">
        <v>5.2299999999999999E-2</v>
      </c>
      <c r="D836" s="3">
        <v>6.0999999999999999E-2</v>
      </c>
      <c r="E836" s="7">
        <v>0.5</v>
      </c>
      <c r="F836" s="5">
        <f t="shared" si="27"/>
        <v>5.6649999999999999E-2</v>
      </c>
    </row>
    <row r="837" spans="1:6">
      <c r="A837" s="11">
        <f>WORKDAY($A$2,COUNT($A$2:$A836))</f>
        <v>46097</v>
      </c>
      <c r="B837" s="4">
        <f t="shared" si="26"/>
        <v>2026</v>
      </c>
      <c r="C837" s="3">
        <v>5.2299999999999999E-2</v>
      </c>
      <c r="D837" s="3">
        <v>6.0999999999999999E-2</v>
      </c>
      <c r="E837" s="7">
        <v>0.5</v>
      </c>
      <c r="F837" s="5">
        <f t="shared" si="27"/>
        <v>5.6649999999999999E-2</v>
      </c>
    </row>
    <row r="838" spans="1:6">
      <c r="A838" s="11">
        <f>WORKDAY($A$2,COUNT($A$2:$A837))</f>
        <v>46098</v>
      </c>
      <c r="B838" s="4">
        <f t="shared" si="26"/>
        <v>2026</v>
      </c>
      <c r="C838" s="3">
        <v>5.2299999999999999E-2</v>
      </c>
      <c r="D838" s="3">
        <v>6.0999999999999999E-2</v>
      </c>
      <c r="E838" s="7">
        <v>0.5</v>
      </c>
      <c r="F838" s="5">
        <f t="shared" si="27"/>
        <v>5.6649999999999999E-2</v>
      </c>
    </row>
    <row r="839" spans="1:6">
      <c r="A839" s="11">
        <f>WORKDAY($A$2,COUNT($A$2:$A838))</f>
        <v>46099</v>
      </c>
      <c r="B839" s="4">
        <f t="shared" si="26"/>
        <v>2026</v>
      </c>
      <c r="C839" s="3">
        <v>5.2299999999999999E-2</v>
      </c>
      <c r="D839" s="3">
        <v>6.0999999999999999E-2</v>
      </c>
      <c r="E839" s="7">
        <v>0.5</v>
      </c>
      <c r="F839" s="5">
        <f t="shared" si="27"/>
        <v>5.6649999999999999E-2</v>
      </c>
    </row>
    <row r="840" spans="1:6">
      <c r="A840" s="11">
        <f>WORKDAY($A$2,COUNT($A$2:$A839))</f>
        <v>46100</v>
      </c>
      <c r="B840" s="4">
        <f t="shared" si="26"/>
        <v>2026</v>
      </c>
      <c r="C840" s="3">
        <v>5.2299999999999999E-2</v>
      </c>
      <c r="D840" s="3">
        <v>6.0999999999999999E-2</v>
      </c>
      <c r="E840" s="7">
        <v>0.5</v>
      </c>
      <c r="F840" s="5">
        <f t="shared" si="27"/>
        <v>5.6649999999999999E-2</v>
      </c>
    </row>
    <row r="841" spans="1:6">
      <c r="A841" s="11">
        <f>WORKDAY($A$2,COUNT($A$2:$A840))</f>
        <v>46101</v>
      </c>
      <c r="B841" s="4">
        <f t="shared" si="26"/>
        <v>2026</v>
      </c>
      <c r="C841" s="3">
        <v>5.2299999999999999E-2</v>
      </c>
      <c r="D841" s="3">
        <v>6.0999999999999999E-2</v>
      </c>
      <c r="E841" s="7">
        <v>0.5</v>
      </c>
      <c r="F841" s="5">
        <f t="shared" si="27"/>
        <v>5.6649999999999999E-2</v>
      </c>
    </row>
    <row r="842" spans="1:6">
      <c r="A842" s="11">
        <f>WORKDAY($A$2,COUNT($A$2:$A841))</f>
        <v>46104</v>
      </c>
      <c r="B842" s="4">
        <f t="shared" si="26"/>
        <v>2026</v>
      </c>
      <c r="C842" s="3">
        <v>5.2299999999999999E-2</v>
      </c>
      <c r="D842" s="3">
        <v>6.0999999999999999E-2</v>
      </c>
      <c r="E842" s="7">
        <v>0.5</v>
      </c>
      <c r="F842" s="5">
        <f t="shared" si="27"/>
        <v>5.6649999999999999E-2</v>
      </c>
    </row>
    <row r="843" spans="1:6">
      <c r="A843" s="11">
        <f>WORKDAY($A$2,COUNT($A$2:$A842))</f>
        <v>46105</v>
      </c>
      <c r="B843" s="4">
        <f t="shared" si="26"/>
        <v>2026</v>
      </c>
      <c r="C843" s="3">
        <v>5.2299999999999999E-2</v>
      </c>
      <c r="D843" s="3">
        <v>6.0999999999999999E-2</v>
      </c>
      <c r="E843" s="7">
        <v>0.5</v>
      </c>
      <c r="F843" s="5">
        <f t="shared" si="27"/>
        <v>5.6649999999999999E-2</v>
      </c>
    </row>
    <row r="844" spans="1:6">
      <c r="A844" s="11">
        <f>WORKDAY($A$2,COUNT($A$2:$A843))</f>
        <v>46106</v>
      </c>
      <c r="B844" s="4">
        <f t="shared" si="26"/>
        <v>2026</v>
      </c>
      <c r="C844" s="3">
        <v>5.2299999999999999E-2</v>
      </c>
      <c r="D844" s="3">
        <v>6.0999999999999999E-2</v>
      </c>
      <c r="E844" s="7">
        <v>0.5</v>
      </c>
      <c r="F844" s="5">
        <f t="shared" si="27"/>
        <v>5.6649999999999999E-2</v>
      </c>
    </row>
    <row r="845" spans="1:6">
      <c r="A845" s="11">
        <f>WORKDAY($A$2,COUNT($A$2:$A844))</f>
        <v>46107</v>
      </c>
      <c r="B845" s="4">
        <f t="shared" si="26"/>
        <v>2026</v>
      </c>
      <c r="C845" s="3">
        <v>5.2299999999999999E-2</v>
      </c>
      <c r="D845" s="3">
        <v>6.0999999999999999E-2</v>
      </c>
      <c r="E845" s="7">
        <v>0.5</v>
      </c>
      <c r="F845" s="5">
        <f t="shared" si="27"/>
        <v>5.6649999999999999E-2</v>
      </c>
    </row>
    <row r="846" spans="1:6">
      <c r="A846" s="11">
        <f>WORKDAY($A$2,COUNT($A$2:$A845))</f>
        <v>46108</v>
      </c>
      <c r="B846" s="4">
        <f t="shared" si="26"/>
        <v>2026</v>
      </c>
      <c r="C846" s="3">
        <v>5.2299999999999999E-2</v>
      </c>
      <c r="D846" s="3">
        <v>6.0999999999999999E-2</v>
      </c>
      <c r="E846" s="7">
        <v>0.5</v>
      </c>
      <c r="F846" s="5">
        <f t="shared" si="27"/>
        <v>5.6649999999999999E-2</v>
      </c>
    </row>
    <row r="847" spans="1:6">
      <c r="A847" s="11">
        <f>WORKDAY($A$2,COUNT($A$2:$A846))</f>
        <v>46111</v>
      </c>
      <c r="B847" s="4">
        <f t="shared" si="26"/>
        <v>2026</v>
      </c>
      <c r="C847" s="3">
        <v>5.2299999999999999E-2</v>
      </c>
      <c r="D847" s="3">
        <v>6.0999999999999999E-2</v>
      </c>
      <c r="E847" s="7">
        <v>0.5</v>
      </c>
      <c r="F847" s="5">
        <f t="shared" si="27"/>
        <v>5.6649999999999999E-2</v>
      </c>
    </row>
    <row r="848" spans="1:6">
      <c r="A848" s="11">
        <f>WORKDAY($A$2,COUNT($A$2:$A847))</f>
        <v>46112</v>
      </c>
      <c r="B848" s="4">
        <f t="shared" si="26"/>
        <v>2026</v>
      </c>
      <c r="C848" s="3">
        <v>5.2299999999999999E-2</v>
      </c>
      <c r="D848" s="3">
        <v>6.0999999999999999E-2</v>
      </c>
      <c r="E848" s="7">
        <v>0.5</v>
      </c>
      <c r="F848" s="5">
        <f t="shared" si="27"/>
        <v>5.6649999999999999E-2</v>
      </c>
    </row>
    <row r="849" spans="1:6">
      <c r="A849" s="11">
        <f>WORKDAY($A$2,COUNT($A$2:$A848))</f>
        <v>46113</v>
      </c>
      <c r="B849" s="4">
        <f t="shared" si="26"/>
        <v>2026</v>
      </c>
      <c r="C849" s="3">
        <v>5.2299999999999999E-2</v>
      </c>
      <c r="D849" s="3">
        <v>6.0999999999999999E-2</v>
      </c>
      <c r="E849" s="7">
        <v>0.5</v>
      </c>
      <c r="F849" s="5">
        <f t="shared" si="27"/>
        <v>5.6649999999999999E-2</v>
      </c>
    </row>
    <row r="850" spans="1:6">
      <c r="A850" s="11">
        <f>WORKDAY($A$2,COUNT($A$2:$A849))</f>
        <v>46114</v>
      </c>
      <c r="B850" s="4">
        <f t="shared" si="26"/>
        <v>2026</v>
      </c>
      <c r="C850" s="3">
        <v>5.2299999999999999E-2</v>
      </c>
      <c r="D850" s="3">
        <v>6.0999999999999999E-2</v>
      </c>
      <c r="E850" s="7">
        <v>0.5</v>
      </c>
      <c r="F850" s="5">
        <f t="shared" si="27"/>
        <v>5.6649999999999999E-2</v>
      </c>
    </row>
    <row r="851" spans="1:6">
      <c r="A851" s="11">
        <f>WORKDAY($A$2,COUNT($A$2:$A850))</f>
        <v>46115</v>
      </c>
      <c r="B851" s="4">
        <f t="shared" si="26"/>
        <v>2026</v>
      </c>
      <c r="C851" s="3">
        <v>5.2299999999999999E-2</v>
      </c>
      <c r="D851" s="3">
        <v>6.0999999999999999E-2</v>
      </c>
      <c r="E851" s="7">
        <v>0.5</v>
      </c>
      <c r="F851" s="5">
        <f t="shared" si="27"/>
        <v>5.6649999999999999E-2</v>
      </c>
    </row>
    <row r="852" spans="1:6">
      <c r="A852" s="11">
        <f>WORKDAY($A$2,COUNT($A$2:$A851))</f>
        <v>46118</v>
      </c>
      <c r="B852" s="4">
        <f t="shared" si="26"/>
        <v>2026</v>
      </c>
      <c r="C852" s="3">
        <v>5.2299999999999999E-2</v>
      </c>
      <c r="D852" s="3">
        <v>6.0999999999999999E-2</v>
      </c>
      <c r="E852" s="7">
        <v>0.5</v>
      </c>
      <c r="F852" s="5">
        <f t="shared" si="27"/>
        <v>5.6649999999999999E-2</v>
      </c>
    </row>
    <row r="853" spans="1:6">
      <c r="A853" s="11">
        <f>WORKDAY($A$2,COUNT($A$2:$A852))</f>
        <v>46119</v>
      </c>
      <c r="B853" s="4">
        <f t="shared" si="26"/>
        <v>2026</v>
      </c>
      <c r="C853" s="3">
        <v>5.2299999999999999E-2</v>
      </c>
      <c r="D853" s="3">
        <v>6.0999999999999999E-2</v>
      </c>
      <c r="E853" s="7">
        <v>0.5</v>
      </c>
      <c r="F853" s="5">
        <f t="shared" si="27"/>
        <v>5.6649999999999999E-2</v>
      </c>
    </row>
    <row r="854" spans="1:6">
      <c r="A854" s="11">
        <f>WORKDAY($A$2,COUNT($A$2:$A853))</f>
        <v>46120</v>
      </c>
      <c r="B854" s="4">
        <f t="shared" si="26"/>
        <v>2026</v>
      </c>
      <c r="C854" s="3">
        <v>5.2299999999999999E-2</v>
      </c>
      <c r="D854" s="3">
        <v>6.0999999999999999E-2</v>
      </c>
      <c r="E854" s="7">
        <v>0.5</v>
      </c>
      <c r="F854" s="5">
        <f t="shared" si="27"/>
        <v>5.6649999999999999E-2</v>
      </c>
    </row>
    <row r="855" spans="1:6">
      <c r="A855" s="11">
        <f>WORKDAY($A$2,COUNT($A$2:$A854))</f>
        <v>46121</v>
      </c>
      <c r="B855" s="4">
        <f t="shared" si="26"/>
        <v>2026</v>
      </c>
      <c r="C855" s="3">
        <v>5.2299999999999999E-2</v>
      </c>
      <c r="D855" s="3">
        <v>6.0999999999999999E-2</v>
      </c>
      <c r="E855" s="7">
        <v>0.5</v>
      </c>
      <c r="F855" s="5">
        <f t="shared" si="27"/>
        <v>5.6649999999999999E-2</v>
      </c>
    </row>
    <row r="856" spans="1:6">
      <c r="A856" s="11">
        <f>WORKDAY($A$2,COUNT($A$2:$A855))</f>
        <v>46122</v>
      </c>
      <c r="B856" s="4">
        <f t="shared" si="26"/>
        <v>2026</v>
      </c>
      <c r="C856" s="3">
        <v>5.2299999999999999E-2</v>
      </c>
      <c r="D856" s="3">
        <v>6.0999999999999999E-2</v>
      </c>
      <c r="E856" s="7">
        <v>0.5</v>
      </c>
      <c r="F856" s="5">
        <f t="shared" si="27"/>
        <v>5.6649999999999999E-2</v>
      </c>
    </row>
    <row r="857" spans="1:6">
      <c r="A857" s="11">
        <f>WORKDAY($A$2,COUNT($A$2:$A856))</f>
        <v>46125</v>
      </c>
      <c r="B857" s="4">
        <f t="shared" si="26"/>
        <v>2026</v>
      </c>
      <c r="C857" s="3">
        <v>5.2299999999999999E-2</v>
      </c>
      <c r="D857" s="3">
        <v>6.0999999999999999E-2</v>
      </c>
      <c r="E857" s="7">
        <v>0.5</v>
      </c>
      <c r="F857" s="5">
        <f t="shared" si="27"/>
        <v>5.6649999999999999E-2</v>
      </c>
    </row>
    <row r="858" spans="1:6">
      <c r="A858" s="11">
        <f>WORKDAY($A$2,COUNT($A$2:$A857))</f>
        <v>46126</v>
      </c>
      <c r="B858" s="4">
        <f t="shared" si="26"/>
        <v>2026</v>
      </c>
      <c r="C858" s="3">
        <v>5.2299999999999999E-2</v>
      </c>
      <c r="D858" s="3">
        <v>6.0999999999999999E-2</v>
      </c>
      <c r="E858" s="7">
        <v>0.5</v>
      </c>
      <c r="F858" s="5">
        <f t="shared" si="27"/>
        <v>5.6649999999999999E-2</v>
      </c>
    </row>
    <row r="859" spans="1:6">
      <c r="A859" s="11">
        <f>WORKDAY($A$2,COUNT($A$2:$A858))</f>
        <v>46127</v>
      </c>
      <c r="B859" s="4">
        <f t="shared" si="26"/>
        <v>2026</v>
      </c>
      <c r="C859" s="3">
        <v>5.2299999999999999E-2</v>
      </c>
      <c r="D859" s="3">
        <v>6.0999999999999999E-2</v>
      </c>
      <c r="E859" s="7">
        <v>0.5</v>
      </c>
      <c r="F859" s="5">
        <f t="shared" si="27"/>
        <v>5.6649999999999999E-2</v>
      </c>
    </row>
    <row r="860" spans="1:6">
      <c r="A860" s="11">
        <f>WORKDAY($A$2,COUNT($A$2:$A859))</f>
        <v>46128</v>
      </c>
      <c r="B860" s="4">
        <f t="shared" si="26"/>
        <v>2026</v>
      </c>
      <c r="C860" s="3">
        <v>5.2299999999999999E-2</v>
      </c>
      <c r="D860" s="3">
        <v>6.0999999999999999E-2</v>
      </c>
      <c r="E860" s="7">
        <v>0.5</v>
      </c>
      <c r="F860" s="5">
        <f t="shared" si="27"/>
        <v>5.6649999999999999E-2</v>
      </c>
    </row>
    <row r="861" spans="1:6">
      <c r="A861" s="11">
        <f>WORKDAY($A$2,COUNT($A$2:$A860))</f>
        <v>46129</v>
      </c>
      <c r="B861" s="4">
        <f t="shared" si="26"/>
        <v>2026</v>
      </c>
      <c r="C861" s="3">
        <v>5.2299999999999999E-2</v>
      </c>
      <c r="D861" s="3">
        <v>6.0999999999999999E-2</v>
      </c>
      <c r="E861" s="7">
        <v>0.5</v>
      </c>
      <c r="F861" s="5">
        <f t="shared" si="27"/>
        <v>5.6649999999999999E-2</v>
      </c>
    </row>
    <row r="862" spans="1:6">
      <c r="A862" s="11">
        <f>WORKDAY($A$2,COUNT($A$2:$A861))</f>
        <v>46132</v>
      </c>
      <c r="B862" s="4">
        <f t="shared" si="26"/>
        <v>2026</v>
      </c>
      <c r="C862" s="3">
        <v>5.2299999999999999E-2</v>
      </c>
      <c r="D862" s="3">
        <v>6.0999999999999999E-2</v>
      </c>
      <c r="E862" s="7">
        <v>0.5</v>
      </c>
      <c r="F862" s="5">
        <f t="shared" si="27"/>
        <v>5.6649999999999999E-2</v>
      </c>
    </row>
    <row r="863" spans="1:6">
      <c r="A863" s="11">
        <f>WORKDAY($A$2,COUNT($A$2:$A862))</f>
        <v>46133</v>
      </c>
      <c r="B863" s="4">
        <f t="shared" si="26"/>
        <v>2026</v>
      </c>
      <c r="C863" s="3">
        <v>5.2299999999999999E-2</v>
      </c>
      <c r="D863" s="3">
        <v>6.0999999999999999E-2</v>
      </c>
      <c r="E863" s="7">
        <v>0.5</v>
      </c>
      <c r="F863" s="5">
        <f t="shared" si="27"/>
        <v>5.6649999999999999E-2</v>
      </c>
    </row>
    <row r="864" spans="1:6">
      <c r="A864" s="11">
        <f>WORKDAY($A$2,COUNT($A$2:$A863))</f>
        <v>46134</v>
      </c>
      <c r="B864" s="4">
        <f t="shared" si="26"/>
        <v>2026</v>
      </c>
      <c r="C864" s="3">
        <v>5.2299999999999999E-2</v>
      </c>
      <c r="D864" s="3">
        <v>6.0999999999999999E-2</v>
      </c>
      <c r="E864" s="7">
        <v>0.5</v>
      </c>
      <c r="F864" s="5">
        <f t="shared" si="27"/>
        <v>5.6649999999999999E-2</v>
      </c>
    </row>
    <row r="865" spans="1:6">
      <c r="A865" s="11">
        <f>WORKDAY($A$2,COUNT($A$2:$A864))</f>
        <v>46135</v>
      </c>
      <c r="B865" s="4">
        <f t="shared" si="26"/>
        <v>2026</v>
      </c>
      <c r="C865" s="3">
        <v>5.2299999999999999E-2</v>
      </c>
      <c r="D865" s="3">
        <v>6.0999999999999999E-2</v>
      </c>
      <c r="E865" s="7">
        <v>0.5</v>
      </c>
      <c r="F865" s="5">
        <f t="shared" si="27"/>
        <v>5.6649999999999999E-2</v>
      </c>
    </row>
    <row r="866" spans="1:6">
      <c r="A866" s="11">
        <f>WORKDAY($A$2,COUNT($A$2:$A865))</f>
        <v>46136</v>
      </c>
      <c r="B866" s="4">
        <f t="shared" si="26"/>
        <v>2026</v>
      </c>
      <c r="C866" s="3">
        <v>5.2299999999999999E-2</v>
      </c>
      <c r="D866" s="3">
        <v>6.0999999999999999E-2</v>
      </c>
      <c r="E866" s="7">
        <v>0.5</v>
      </c>
      <c r="F866" s="5">
        <f t="shared" si="27"/>
        <v>5.6649999999999999E-2</v>
      </c>
    </row>
    <row r="867" spans="1:6">
      <c r="A867" s="11">
        <f>WORKDAY($A$2,COUNT($A$2:$A866))</f>
        <v>46139</v>
      </c>
      <c r="B867" s="4">
        <f t="shared" si="26"/>
        <v>2026</v>
      </c>
      <c r="C867" s="3">
        <v>5.2299999999999999E-2</v>
      </c>
      <c r="D867" s="3">
        <v>6.0999999999999999E-2</v>
      </c>
      <c r="E867" s="7">
        <v>0.5</v>
      </c>
      <c r="F867" s="5">
        <f t="shared" si="27"/>
        <v>5.6649999999999999E-2</v>
      </c>
    </row>
    <row r="868" spans="1:6">
      <c r="A868" s="11">
        <f>WORKDAY($A$2,COUNT($A$2:$A867))</f>
        <v>46140</v>
      </c>
      <c r="B868" s="4">
        <f t="shared" si="26"/>
        <v>2026</v>
      </c>
      <c r="C868" s="3">
        <v>5.2299999999999999E-2</v>
      </c>
      <c r="D868" s="3">
        <v>6.0999999999999999E-2</v>
      </c>
      <c r="E868" s="7">
        <v>0.5</v>
      </c>
      <c r="F868" s="5">
        <f t="shared" si="27"/>
        <v>5.6649999999999999E-2</v>
      </c>
    </row>
    <row r="869" spans="1:6">
      <c r="A869" s="11">
        <f>WORKDAY($A$2,COUNT($A$2:$A868))</f>
        <v>46141</v>
      </c>
      <c r="B869" s="4">
        <f t="shared" si="26"/>
        <v>2026</v>
      </c>
      <c r="C869" s="3">
        <v>5.2299999999999999E-2</v>
      </c>
      <c r="D869" s="3">
        <v>6.0999999999999999E-2</v>
      </c>
      <c r="E869" s="7">
        <v>0.5</v>
      </c>
      <c r="F869" s="5">
        <f t="shared" si="27"/>
        <v>5.6649999999999999E-2</v>
      </c>
    </row>
    <row r="870" spans="1:6">
      <c r="A870" s="11">
        <f>WORKDAY($A$2,COUNT($A$2:$A869))</f>
        <v>46142</v>
      </c>
      <c r="B870" s="4">
        <f t="shared" si="26"/>
        <v>2026</v>
      </c>
      <c r="C870" s="3">
        <v>5.2299999999999999E-2</v>
      </c>
      <c r="D870" s="3">
        <v>6.0999999999999999E-2</v>
      </c>
      <c r="E870" s="7">
        <v>0.5</v>
      </c>
      <c r="F870" s="5">
        <f t="shared" si="27"/>
        <v>5.6649999999999999E-2</v>
      </c>
    </row>
    <row r="871" spans="1:6">
      <c r="A871" s="11">
        <f>WORKDAY($A$2,COUNT($A$2:$A870))</f>
        <v>46143</v>
      </c>
      <c r="B871" s="4">
        <f t="shared" si="26"/>
        <v>2026</v>
      </c>
      <c r="C871" s="3">
        <v>5.2299999999999999E-2</v>
      </c>
      <c r="D871" s="3">
        <v>6.0999999999999999E-2</v>
      </c>
      <c r="E871" s="7">
        <v>0.5</v>
      </c>
      <c r="F871" s="5">
        <f t="shared" si="27"/>
        <v>5.6649999999999999E-2</v>
      </c>
    </row>
    <row r="872" spans="1:6">
      <c r="A872" s="11">
        <f>WORKDAY($A$2,COUNT($A$2:$A871))</f>
        <v>46146</v>
      </c>
      <c r="B872" s="4">
        <f t="shared" si="26"/>
        <v>2026</v>
      </c>
      <c r="C872" s="3">
        <v>5.2299999999999999E-2</v>
      </c>
      <c r="D872" s="3">
        <v>6.0999999999999999E-2</v>
      </c>
      <c r="E872" s="7">
        <v>0.5</v>
      </c>
      <c r="F872" s="5">
        <f t="shared" si="27"/>
        <v>5.6649999999999999E-2</v>
      </c>
    </row>
    <row r="873" spans="1:6">
      <c r="A873" s="11">
        <f>WORKDAY($A$2,COUNT($A$2:$A872))</f>
        <v>46147</v>
      </c>
      <c r="B873" s="4">
        <f t="shared" si="26"/>
        <v>2026</v>
      </c>
      <c r="C873" s="3">
        <v>5.2299999999999999E-2</v>
      </c>
      <c r="D873" s="3">
        <v>6.0999999999999999E-2</v>
      </c>
      <c r="E873" s="7">
        <v>0.5</v>
      </c>
      <c r="F873" s="5">
        <f t="shared" si="27"/>
        <v>5.6649999999999999E-2</v>
      </c>
    </row>
    <row r="874" spans="1:6">
      <c r="A874" s="11">
        <f>WORKDAY($A$2,COUNT($A$2:$A873))</f>
        <v>46148</v>
      </c>
      <c r="B874" s="4">
        <f t="shared" si="26"/>
        <v>2026</v>
      </c>
      <c r="C874" s="3">
        <v>5.2299999999999999E-2</v>
      </c>
      <c r="D874" s="3">
        <v>6.0999999999999999E-2</v>
      </c>
      <c r="E874" s="7">
        <v>0.5</v>
      </c>
      <c r="F874" s="5">
        <f t="shared" si="27"/>
        <v>5.6649999999999999E-2</v>
      </c>
    </row>
    <row r="875" spans="1:6">
      <c r="A875" s="11">
        <f>WORKDAY($A$2,COUNT($A$2:$A874))</f>
        <v>46149</v>
      </c>
      <c r="B875" s="4">
        <f t="shared" si="26"/>
        <v>2026</v>
      </c>
      <c r="C875" s="3">
        <v>5.2299999999999999E-2</v>
      </c>
      <c r="D875" s="3">
        <v>6.0999999999999999E-2</v>
      </c>
      <c r="E875" s="7">
        <v>0.5</v>
      </c>
      <c r="F875" s="5">
        <f t="shared" si="27"/>
        <v>5.6649999999999999E-2</v>
      </c>
    </row>
    <row r="876" spans="1:6">
      <c r="A876" s="11">
        <f>WORKDAY($A$2,COUNT($A$2:$A875))</f>
        <v>46150</v>
      </c>
      <c r="B876" s="4">
        <f t="shared" si="26"/>
        <v>2026</v>
      </c>
      <c r="C876" s="3">
        <v>5.2299999999999999E-2</v>
      </c>
      <c r="D876" s="3">
        <v>6.0999999999999999E-2</v>
      </c>
      <c r="E876" s="7">
        <v>0.5</v>
      </c>
      <c r="F876" s="5">
        <f t="shared" si="27"/>
        <v>5.6649999999999999E-2</v>
      </c>
    </row>
    <row r="877" spans="1:6">
      <c r="A877" s="11">
        <f>WORKDAY($A$2,COUNT($A$2:$A876))</f>
        <v>46153</v>
      </c>
      <c r="B877" s="4">
        <f t="shared" si="26"/>
        <v>2026</v>
      </c>
      <c r="C877" s="3">
        <v>5.2299999999999999E-2</v>
      </c>
      <c r="D877" s="3">
        <v>6.0999999999999999E-2</v>
      </c>
      <c r="E877" s="7">
        <v>0.5</v>
      </c>
      <c r="F877" s="5">
        <f t="shared" si="27"/>
        <v>5.6649999999999999E-2</v>
      </c>
    </row>
    <row r="878" spans="1:6">
      <c r="A878" s="11">
        <f>WORKDAY($A$2,COUNT($A$2:$A877))</f>
        <v>46154</v>
      </c>
      <c r="B878" s="4">
        <f t="shared" si="26"/>
        <v>2026</v>
      </c>
      <c r="C878" s="3">
        <v>5.2299999999999999E-2</v>
      </c>
      <c r="D878" s="3">
        <v>6.0999999999999999E-2</v>
      </c>
      <c r="E878" s="7">
        <v>0.5</v>
      </c>
      <c r="F878" s="5">
        <f t="shared" si="27"/>
        <v>5.6649999999999999E-2</v>
      </c>
    </row>
    <row r="879" spans="1:6">
      <c r="A879" s="11">
        <f>WORKDAY($A$2,COUNT($A$2:$A878))</f>
        <v>46155</v>
      </c>
      <c r="B879" s="4">
        <f t="shared" si="26"/>
        <v>2026</v>
      </c>
      <c r="C879" s="3">
        <v>5.2299999999999999E-2</v>
      </c>
      <c r="D879" s="3">
        <v>6.0999999999999999E-2</v>
      </c>
      <c r="E879" s="7">
        <v>0.5</v>
      </c>
      <c r="F879" s="5">
        <f t="shared" si="27"/>
        <v>5.6649999999999999E-2</v>
      </c>
    </row>
    <row r="880" spans="1:6">
      <c r="A880" s="11">
        <f>WORKDAY($A$2,COUNT($A$2:$A879))</f>
        <v>46156</v>
      </c>
      <c r="B880" s="4">
        <f t="shared" si="26"/>
        <v>2026</v>
      </c>
      <c r="C880" s="3">
        <v>5.2299999999999999E-2</v>
      </c>
      <c r="D880" s="3">
        <v>6.0999999999999999E-2</v>
      </c>
      <c r="E880" s="7">
        <v>0.5</v>
      </c>
      <c r="F880" s="5">
        <f t="shared" si="27"/>
        <v>5.6649999999999999E-2</v>
      </c>
    </row>
    <row r="881" spans="1:6">
      <c r="A881" s="11">
        <f>WORKDAY($A$2,COUNT($A$2:$A880))</f>
        <v>46157</v>
      </c>
      <c r="B881" s="4">
        <f t="shared" si="26"/>
        <v>2026</v>
      </c>
      <c r="C881" s="3">
        <v>5.2299999999999999E-2</v>
      </c>
      <c r="D881" s="3">
        <v>6.0999999999999999E-2</v>
      </c>
      <c r="E881" s="7">
        <v>0.5</v>
      </c>
      <c r="F881" s="5">
        <f t="shared" si="27"/>
        <v>5.6649999999999999E-2</v>
      </c>
    </row>
    <row r="882" spans="1:6">
      <c r="A882" s="11">
        <f>WORKDAY($A$2,COUNT($A$2:$A881))</f>
        <v>46160</v>
      </c>
      <c r="B882" s="4">
        <f t="shared" si="26"/>
        <v>2026</v>
      </c>
      <c r="C882" s="3">
        <v>5.2299999999999999E-2</v>
      </c>
      <c r="D882" s="3">
        <v>6.0999999999999999E-2</v>
      </c>
      <c r="E882" s="7">
        <v>0.5</v>
      </c>
      <c r="F882" s="5">
        <f t="shared" si="27"/>
        <v>5.6649999999999999E-2</v>
      </c>
    </row>
    <row r="883" spans="1:6">
      <c r="A883" s="11">
        <f>WORKDAY($A$2,COUNT($A$2:$A882))</f>
        <v>46161</v>
      </c>
      <c r="B883" s="4">
        <f t="shared" si="26"/>
        <v>2026</v>
      </c>
      <c r="C883" s="3">
        <v>5.2299999999999999E-2</v>
      </c>
      <c r="D883" s="3">
        <v>6.0999999999999999E-2</v>
      </c>
      <c r="E883" s="7">
        <v>0.5</v>
      </c>
      <c r="F883" s="5">
        <f t="shared" si="27"/>
        <v>5.6649999999999999E-2</v>
      </c>
    </row>
    <row r="884" spans="1:6">
      <c r="A884" s="11">
        <f>WORKDAY($A$2,COUNT($A$2:$A883))</f>
        <v>46162</v>
      </c>
      <c r="B884" s="4">
        <f t="shared" si="26"/>
        <v>2026</v>
      </c>
      <c r="C884" s="3">
        <v>5.2299999999999999E-2</v>
      </c>
      <c r="D884" s="3">
        <v>6.0999999999999999E-2</v>
      </c>
      <c r="E884" s="7">
        <v>0.5</v>
      </c>
      <c r="F884" s="5">
        <f t="shared" si="27"/>
        <v>5.6649999999999999E-2</v>
      </c>
    </row>
    <row r="885" spans="1:6">
      <c r="A885" s="11">
        <f>WORKDAY($A$2,COUNT($A$2:$A884))</f>
        <v>46163</v>
      </c>
      <c r="B885" s="4">
        <f t="shared" si="26"/>
        <v>2026</v>
      </c>
      <c r="C885" s="3">
        <v>5.2299999999999999E-2</v>
      </c>
      <c r="D885" s="3">
        <v>6.0999999999999999E-2</v>
      </c>
      <c r="E885" s="7">
        <v>0.5</v>
      </c>
      <c r="F885" s="5">
        <f t="shared" si="27"/>
        <v>5.6649999999999999E-2</v>
      </c>
    </row>
    <row r="886" spans="1:6">
      <c r="A886" s="11">
        <f>WORKDAY($A$2,COUNT($A$2:$A885))</f>
        <v>46164</v>
      </c>
      <c r="B886" s="4">
        <f t="shared" si="26"/>
        <v>2026</v>
      </c>
      <c r="C886" s="3">
        <v>5.2299999999999999E-2</v>
      </c>
      <c r="D886" s="3">
        <v>6.0999999999999999E-2</v>
      </c>
      <c r="E886" s="7">
        <v>0.5</v>
      </c>
      <c r="F886" s="5">
        <f t="shared" si="27"/>
        <v>5.6649999999999999E-2</v>
      </c>
    </row>
    <row r="887" spans="1:6">
      <c r="A887" s="11">
        <f>WORKDAY($A$2,COUNT($A$2:$A886))</f>
        <v>46167</v>
      </c>
      <c r="B887" s="4">
        <f t="shared" si="26"/>
        <v>2026</v>
      </c>
      <c r="C887" s="3">
        <v>5.2299999999999999E-2</v>
      </c>
      <c r="D887" s="3">
        <v>6.0999999999999999E-2</v>
      </c>
      <c r="E887" s="7">
        <v>0.5</v>
      </c>
      <c r="F887" s="5">
        <f t="shared" si="27"/>
        <v>5.6649999999999999E-2</v>
      </c>
    </row>
    <row r="888" spans="1:6">
      <c r="A888" s="11">
        <f>WORKDAY($A$2,COUNT($A$2:$A887))</f>
        <v>46168</v>
      </c>
      <c r="B888" s="4">
        <f t="shared" si="26"/>
        <v>2026</v>
      </c>
      <c r="C888" s="3">
        <v>5.2299999999999999E-2</v>
      </c>
      <c r="D888" s="3">
        <v>6.0999999999999999E-2</v>
      </c>
      <c r="E888" s="7">
        <v>0.5</v>
      </c>
      <c r="F888" s="5">
        <f t="shared" si="27"/>
        <v>5.6649999999999999E-2</v>
      </c>
    </row>
    <row r="889" spans="1:6">
      <c r="A889" s="11">
        <f>WORKDAY($A$2,COUNT($A$2:$A888))</f>
        <v>46169</v>
      </c>
      <c r="B889" s="4">
        <f t="shared" si="26"/>
        <v>2026</v>
      </c>
      <c r="C889" s="3">
        <v>5.2299999999999999E-2</v>
      </c>
      <c r="D889" s="3">
        <v>6.0999999999999999E-2</v>
      </c>
      <c r="E889" s="7">
        <v>0.5</v>
      </c>
      <c r="F889" s="5">
        <f t="shared" si="27"/>
        <v>5.6649999999999999E-2</v>
      </c>
    </row>
    <row r="890" spans="1:6">
      <c r="A890" s="11">
        <f>WORKDAY($A$2,COUNT($A$2:$A889))</f>
        <v>46170</v>
      </c>
      <c r="B890" s="4">
        <f t="shared" si="26"/>
        <v>2026</v>
      </c>
      <c r="C890" s="3">
        <v>5.2299999999999999E-2</v>
      </c>
      <c r="D890" s="3">
        <v>6.0999999999999999E-2</v>
      </c>
      <c r="E890" s="7">
        <v>0.5</v>
      </c>
      <c r="F890" s="5">
        <f t="shared" si="27"/>
        <v>5.6649999999999999E-2</v>
      </c>
    </row>
    <row r="891" spans="1:6">
      <c r="A891" s="11">
        <f>WORKDAY($A$2,COUNT($A$2:$A890))</f>
        <v>46171</v>
      </c>
      <c r="B891" s="4">
        <f t="shared" si="26"/>
        <v>2026</v>
      </c>
      <c r="C891" s="3">
        <v>5.2299999999999999E-2</v>
      </c>
      <c r="D891" s="3">
        <v>6.0999999999999999E-2</v>
      </c>
      <c r="E891" s="7">
        <v>0.5</v>
      </c>
      <c r="F891" s="5">
        <f t="shared" si="27"/>
        <v>5.6649999999999999E-2</v>
      </c>
    </row>
    <row r="892" spans="1:6">
      <c r="A892" s="11">
        <f>WORKDAY($A$2,COUNT($A$2:$A891))</f>
        <v>46174</v>
      </c>
      <c r="B892" s="4">
        <f t="shared" si="26"/>
        <v>2026</v>
      </c>
      <c r="C892" s="3">
        <v>5.2299999999999999E-2</v>
      </c>
      <c r="D892" s="3">
        <v>6.0999999999999999E-2</v>
      </c>
      <c r="E892" s="7">
        <v>0.5</v>
      </c>
      <c r="F892" s="5">
        <f t="shared" si="27"/>
        <v>5.6649999999999999E-2</v>
      </c>
    </row>
    <row r="893" spans="1:6">
      <c r="A893" s="11">
        <f>WORKDAY($A$2,COUNT($A$2:$A892))</f>
        <v>46175</v>
      </c>
      <c r="B893" s="4">
        <f t="shared" si="26"/>
        <v>2026</v>
      </c>
      <c r="C893" s="3">
        <v>5.2299999999999999E-2</v>
      </c>
      <c r="D893" s="3">
        <v>6.0999999999999999E-2</v>
      </c>
      <c r="E893" s="7">
        <v>0.5</v>
      </c>
      <c r="F893" s="5">
        <f t="shared" si="27"/>
        <v>5.6649999999999999E-2</v>
      </c>
    </row>
    <row r="894" spans="1:6">
      <c r="A894" s="11">
        <f>WORKDAY($A$2,COUNT($A$2:$A893))</f>
        <v>46176</v>
      </c>
      <c r="B894" s="4">
        <f t="shared" ref="B894:B957" si="28" xml:space="preserve"> YEAR( A894 )</f>
        <v>2026</v>
      </c>
      <c r="C894" s="3">
        <v>5.2299999999999999E-2</v>
      </c>
      <c r="D894" s="3">
        <v>6.0999999999999999E-2</v>
      </c>
      <c r="E894" s="7">
        <v>0.5</v>
      </c>
      <c r="F894" s="5">
        <f t="shared" ref="F894:F957" si="29" xml:space="preserve"> E894 * C894 + ( 1 - E894 ) * D894</f>
        <v>5.6649999999999999E-2</v>
      </c>
    </row>
    <row r="895" spans="1:6">
      <c r="A895" s="11">
        <f>WORKDAY($A$2,COUNT($A$2:$A894))</f>
        <v>46177</v>
      </c>
      <c r="B895" s="4">
        <f t="shared" si="28"/>
        <v>2026</v>
      </c>
      <c r="C895" s="3">
        <v>5.2299999999999999E-2</v>
      </c>
      <c r="D895" s="3">
        <v>6.0999999999999999E-2</v>
      </c>
      <c r="E895" s="7">
        <v>0.5</v>
      </c>
      <c r="F895" s="5">
        <f t="shared" si="29"/>
        <v>5.6649999999999999E-2</v>
      </c>
    </row>
    <row r="896" spans="1:6">
      <c r="A896" s="11">
        <f>WORKDAY($A$2,COUNT($A$2:$A895))</f>
        <v>46178</v>
      </c>
      <c r="B896" s="4">
        <f t="shared" si="28"/>
        <v>2026</v>
      </c>
      <c r="C896" s="3">
        <v>5.2299999999999999E-2</v>
      </c>
      <c r="D896" s="3">
        <v>6.0999999999999999E-2</v>
      </c>
      <c r="E896" s="7">
        <v>0.5</v>
      </c>
      <c r="F896" s="5">
        <f t="shared" si="29"/>
        <v>5.6649999999999999E-2</v>
      </c>
    </row>
    <row r="897" spans="1:6">
      <c r="A897" s="11">
        <f>WORKDAY($A$2,COUNT($A$2:$A896))</f>
        <v>46181</v>
      </c>
      <c r="B897" s="4">
        <f t="shared" si="28"/>
        <v>2026</v>
      </c>
      <c r="C897" s="3">
        <v>5.2299999999999999E-2</v>
      </c>
      <c r="D897" s="3">
        <v>6.0999999999999999E-2</v>
      </c>
      <c r="E897" s="7">
        <v>0.5</v>
      </c>
      <c r="F897" s="5">
        <f t="shared" si="29"/>
        <v>5.6649999999999999E-2</v>
      </c>
    </row>
    <row r="898" spans="1:6">
      <c r="A898" s="11">
        <f>WORKDAY($A$2,COUNT($A$2:$A897))</f>
        <v>46182</v>
      </c>
      <c r="B898" s="4">
        <f t="shared" si="28"/>
        <v>2026</v>
      </c>
      <c r="C898" s="3">
        <v>5.2299999999999999E-2</v>
      </c>
      <c r="D898" s="3">
        <v>6.0999999999999999E-2</v>
      </c>
      <c r="E898" s="7">
        <v>0.5</v>
      </c>
      <c r="F898" s="5">
        <f t="shared" si="29"/>
        <v>5.6649999999999999E-2</v>
      </c>
    </row>
    <row r="899" spans="1:6">
      <c r="A899" s="11">
        <f>WORKDAY($A$2,COUNT($A$2:$A898))</f>
        <v>46183</v>
      </c>
      <c r="B899" s="4">
        <f t="shared" si="28"/>
        <v>2026</v>
      </c>
      <c r="C899" s="3">
        <v>5.2299999999999999E-2</v>
      </c>
      <c r="D899" s="3">
        <v>6.0999999999999999E-2</v>
      </c>
      <c r="E899" s="7">
        <v>0.5</v>
      </c>
      <c r="F899" s="5">
        <f t="shared" si="29"/>
        <v>5.6649999999999999E-2</v>
      </c>
    </row>
    <row r="900" spans="1:6">
      <c r="A900" s="11">
        <f>WORKDAY($A$2,COUNT($A$2:$A899))</f>
        <v>46184</v>
      </c>
      <c r="B900" s="4">
        <f t="shared" si="28"/>
        <v>2026</v>
      </c>
      <c r="C900" s="3">
        <v>5.2299999999999999E-2</v>
      </c>
      <c r="D900" s="3">
        <v>6.0999999999999999E-2</v>
      </c>
      <c r="E900" s="7">
        <v>0.5</v>
      </c>
      <c r="F900" s="5">
        <f t="shared" si="29"/>
        <v>5.6649999999999999E-2</v>
      </c>
    </row>
    <row r="901" spans="1:6">
      <c r="A901" s="11">
        <f>WORKDAY($A$2,COUNT($A$2:$A900))</f>
        <v>46185</v>
      </c>
      <c r="B901" s="4">
        <f t="shared" si="28"/>
        <v>2026</v>
      </c>
      <c r="C901" s="3">
        <v>5.2299999999999999E-2</v>
      </c>
      <c r="D901" s="3">
        <v>6.0999999999999999E-2</v>
      </c>
      <c r="E901" s="7">
        <v>0.5</v>
      </c>
      <c r="F901" s="5">
        <f t="shared" si="29"/>
        <v>5.6649999999999999E-2</v>
      </c>
    </row>
    <row r="902" spans="1:6">
      <c r="A902" s="11">
        <f>WORKDAY($A$2,COUNT($A$2:$A901))</f>
        <v>46188</v>
      </c>
      <c r="B902" s="4">
        <f t="shared" si="28"/>
        <v>2026</v>
      </c>
      <c r="C902" s="3">
        <v>5.2299999999999999E-2</v>
      </c>
      <c r="D902" s="3">
        <v>6.0999999999999999E-2</v>
      </c>
      <c r="E902" s="7">
        <v>0.5</v>
      </c>
      <c r="F902" s="5">
        <f t="shared" si="29"/>
        <v>5.6649999999999999E-2</v>
      </c>
    </row>
    <row r="903" spans="1:6">
      <c r="A903" s="11">
        <f>WORKDAY($A$2,COUNT($A$2:$A902))</f>
        <v>46189</v>
      </c>
      <c r="B903" s="4">
        <f t="shared" si="28"/>
        <v>2026</v>
      </c>
      <c r="C903" s="3">
        <v>5.2299999999999999E-2</v>
      </c>
      <c r="D903" s="3">
        <v>6.0999999999999999E-2</v>
      </c>
      <c r="E903" s="7">
        <v>0.5</v>
      </c>
      <c r="F903" s="5">
        <f t="shared" si="29"/>
        <v>5.6649999999999999E-2</v>
      </c>
    </row>
    <row r="904" spans="1:6">
      <c r="A904" s="11">
        <f>WORKDAY($A$2,COUNT($A$2:$A903))</f>
        <v>46190</v>
      </c>
      <c r="B904" s="4">
        <f t="shared" si="28"/>
        <v>2026</v>
      </c>
      <c r="C904" s="3">
        <v>5.2299999999999999E-2</v>
      </c>
      <c r="D904" s="3">
        <v>6.0999999999999999E-2</v>
      </c>
      <c r="E904" s="7">
        <v>0.5</v>
      </c>
      <c r="F904" s="5">
        <f t="shared" si="29"/>
        <v>5.6649999999999999E-2</v>
      </c>
    </row>
    <row r="905" spans="1:6">
      <c r="A905" s="11">
        <f>WORKDAY($A$2,COUNT($A$2:$A904))</f>
        <v>46191</v>
      </c>
      <c r="B905" s="4">
        <f t="shared" si="28"/>
        <v>2026</v>
      </c>
      <c r="C905" s="3">
        <v>5.2299999999999999E-2</v>
      </c>
      <c r="D905" s="3">
        <v>6.0999999999999999E-2</v>
      </c>
      <c r="E905" s="7">
        <v>0.5</v>
      </c>
      <c r="F905" s="5">
        <f t="shared" si="29"/>
        <v>5.6649999999999999E-2</v>
      </c>
    </row>
    <row r="906" spans="1:6">
      <c r="A906" s="11">
        <f>WORKDAY($A$2,COUNT($A$2:$A905))</f>
        <v>46192</v>
      </c>
      <c r="B906" s="4">
        <f t="shared" si="28"/>
        <v>2026</v>
      </c>
      <c r="C906" s="3">
        <v>5.2299999999999999E-2</v>
      </c>
      <c r="D906" s="3">
        <v>6.0999999999999999E-2</v>
      </c>
      <c r="E906" s="7">
        <v>0.5</v>
      </c>
      <c r="F906" s="5">
        <f t="shared" si="29"/>
        <v>5.6649999999999999E-2</v>
      </c>
    </row>
    <row r="907" spans="1:6">
      <c r="A907" s="11">
        <f>WORKDAY($A$2,COUNT($A$2:$A906))</f>
        <v>46195</v>
      </c>
      <c r="B907" s="4">
        <f t="shared" si="28"/>
        <v>2026</v>
      </c>
      <c r="C907" s="3">
        <v>5.2299999999999999E-2</v>
      </c>
      <c r="D907" s="3">
        <v>6.0999999999999999E-2</v>
      </c>
      <c r="E907" s="7">
        <v>0.5</v>
      </c>
      <c r="F907" s="5">
        <f t="shared" si="29"/>
        <v>5.6649999999999999E-2</v>
      </c>
    </row>
    <row r="908" spans="1:6">
      <c r="A908" s="11">
        <f>WORKDAY($A$2,COUNT($A$2:$A907))</f>
        <v>46196</v>
      </c>
      <c r="B908" s="4">
        <f t="shared" si="28"/>
        <v>2026</v>
      </c>
      <c r="C908" s="3">
        <v>5.2299999999999999E-2</v>
      </c>
      <c r="D908" s="3">
        <v>6.0999999999999999E-2</v>
      </c>
      <c r="E908" s="7">
        <v>0.5</v>
      </c>
      <c r="F908" s="5">
        <f t="shared" si="29"/>
        <v>5.6649999999999999E-2</v>
      </c>
    </row>
    <row r="909" spans="1:6">
      <c r="A909" s="11">
        <f>WORKDAY($A$2,COUNT($A$2:$A908))</f>
        <v>46197</v>
      </c>
      <c r="B909" s="4">
        <f t="shared" si="28"/>
        <v>2026</v>
      </c>
      <c r="C909" s="3">
        <v>5.2299999999999999E-2</v>
      </c>
      <c r="D909" s="3">
        <v>6.0999999999999999E-2</v>
      </c>
      <c r="E909" s="7">
        <v>0.5</v>
      </c>
      <c r="F909" s="5">
        <f t="shared" si="29"/>
        <v>5.6649999999999999E-2</v>
      </c>
    </row>
    <row r="910" spans="1:6">
      <c r="A910" s="11">
        <f>WORKDAY($A$2,COUNT($A$2:$A909))</f>
        <v>46198</v>
      </c>
      <c r="B910" s="4">
        <f t="shared" si="28"/>
        <v>2026</v>
      </c>
      <c r="C910" s="3">
        <v>5.2299999999999999E-2</v>
      </c>
      <c r="D910" s="3">
        <v>6.0999999999999999E-2</v>
      </c>
      <c r="E910" s="7">
        <v>0.5</v>
      </c>
      <c r="F910" s="5">
        <f t="shared" si="29"/>
        <v>5.6649999999999999E-2</v>
      </c>
    </row>
    <row r="911" spans="1:6">
      <c r="A911" s="11">
        <f>WORKDAY($A$2,COUNT($A$2:$A910))</f>
        <v>46199</v>
      </c>
      <c r="B911" s="4">
        <f t="shared" si="28"/>
        <v>2026</v>
      </c>
      <c r="C911" s="3">
        <v>5.2299999999999999E-2</v>
      </c>
      <c r="D911" s="3">
        <v>6.0999999999999999E-2</v>
      </c>
      <c r="E911" s="7">
        <v>0.5</v>
      </c>
      <c r="F911" s="5">
        <f t="shared" si="29"/>
        <v>5.6649999999999999E-2</v>
      </c>
    </row>
    <row r="912" spans="1:6">
      <c r="A912" s="11">
        <f>WORKDAY($A$2,COUNT($A$2:$A911))</f>
        <v>46202</v>
      </c>
      <c r="B912" s="4">
        <f t="shared" si="28"/>
        <v>2026</v>
      </c>
      <c r="C912" s="3">
        <v>5.2299999999999999E-2</v>
      </c>
      <c r="D912" s="3">
        <v>6.0999999999999999E-2</v>
      </c>
      <c r="E912" s="7">
        <v>0.5</v>
      </c>
      <c r="F912" s="5">
        <f t="shared" si="29"/>
        <v>5.6649999999999999E-2</v>
      </c>
    </row>
    <row r="913" spans="1:6">
      <c r="A913" s="11">
        <f>WORKDAY($A$2,COUNT($A$2:$A912))</f>
        <v>46203</v>
      </c>
      <c r="B913" s="4">
        <f t="shared" si="28"/>
        <v>2026</v>
      </c>
      <c r="C913" s="3">
        <v>5.2299999999999999E-2</v>
      </c>
      <c r="D913" s="3">
        <v>6.0999999999999999E-2</v>
      </c>
      <c r="E913" s="7">
        <v>0.5</v>
      </c>
      <c r="F913" s="5">
        <f t="shared" si="29"/>
        <v>5.6649999999999999E-2</v>
      </c>
    </row>
    <row r="914" spans="1:6">
      <c r="A914" s="11">
        <f>WORKDAY($A$2,COUNT($A$2:$A913))</f>
        <v>46204</v>
      </c>
      <c r="B914" s="4">
        <f t="shared" si="28"/>
        <v>2026</v>
      </c>
      <c r="C914" s="3">
        <v>5.2299999999999999E-2</v>
      </c>
      <c r="D914" s="3">
        <v>6.0999999999999999E-2</v>
      </c>
      <c r="E914" s="7">
        <v>0.5</v>
      </c>
      <c r="F914" s="5">
        <f t="shared" si="29"/>
        <v>5.6649999999999999E-2</v>
      </c>
    </row>
    <row r="915" spans="1:6">
      <c r="A915" s="11">
        <f>WORKDAY($A$2,COUNT($A$2:$A914))</f>
        <v>46205</v>
      </c>
      <c r="B915" s="4">
        <f t="shared" si="28"/>
        <v>2026</v>
      </c>
      <c r="C915" s="3">
        <v>5.2299999999999999E-2</v>
      </c>
      <c r="D915" s="3">
        <v>6.0999999999999999E-2</v>
      </c>
      <c r="E915" s="7">
        <v>0.5</v>
      </c>
      <c r="F915" s="5">
        <f t="shared" si="29"/>
        <v>5.6649999999999999E-2</v>
      </c>
    </row>
    <row r="916" spans="1:6">
      <c r="A916" s="11">
        <f>WORKDAY($A$2,COUNT($A$2:$A915))</f>
        <v>46206</v>
      </c>
      <c r="B916" s="4">
        <f t="shared" si="28"/>
        <v>2026</v>
      </c>
      <c r="C916" s="3">
        <v>5.2299999999999999E-2</v>
      </c>
      <c r="D916" s="3">
        <v>6.0999999999999999E-2</v>
      </c>
      <c r="E916" s="7">
        <v>0.5</v>
      </c>
      <c r="F916" s="5">
        <f t="shared" si="29"/>
        <v>5.6649999999999999E-2</v>
      </c>
    </row>
    <row r="917" spans="1:6">
      <c r="A917" s="11">
        <f>WORKDAY($A$2,COUNT($A$2:$A916))</f>
        <v>46209</v>
      </c>
      <c r="B917" s="4">
        <f t="shared" si="28"/>
        <v>2026</v>
      </c>
      <c r="C917" s="3">
        <v>5.2299999999999999E-2</v>
      </c>
      <c r="D917" s="3">
        <v>6.0999999999999999E-2</v>
      </c>
      <c r="E917" s="7">
        <v>0.5</v>
      </c>
      <c r="F917" s="5">
        <f t="shared" si="29"/>
        <v>5.6649999999999999E-2</v>
      </c>
    </row>
    <row r="918" spans="1:6">
      <c r="A918" s="11">
        <f>WORKDAY($A$2,COUNT($A$2:$A917))</f>
        <v>46210</v>
      </c>
      <c r="B918" s="4">
        <f t="shared" si="28"/>
        <v>2026</v>
      </c>
      <c r="C918" s="3">
        <v>5.2299999999999999E-2</v>
      </c>
      <c r="D918" s="3">
        <v>6.0999999999999999E-2</v>
      </c>
      <c r="E918" s="7">
        <v>0.5</v>
      </c>
      <c r="F918" s="5">
        <f t="shared" si="29"/>
        <v>5.6649999999999999E-2</v>
      </c>
    </row>
    <row r="919" spans="1:6">
      <c r="A919" s="11">
        <f>WORKDAY($A$2,COUNT($A$2:$A918))</f>
        <v>46211</v>
      </c>
      <c r="B919" s="4">
        <f t="shared" si="28"/>
        <v>2026</v>
      </c>
      <c r="C919" s="3">
        <v>5.2299999999999999E-2</v>
      </c>
      <c r="D919" s="3">
        <v>6.0999999999999999E-2</v>
      </c>
      <c r="E919" s="7">
        <v>0.5</v>
      </c>
      <c r="F919" s="5">
        <f t="shared" si="29"/>
        <v>5.6649999999999999E-2</v>
      </c>
    </row>
    <row r="920" spans="1:6">
      <c r="A920" s="11">
        <f>WORKDAY($A$2,COUNT($A$2:$A919))</f>
        <v>46212</v>
      </c>
      <c r="B920" s="4">
        <f t="shared" si="28"/>
        <v>2026</v>
      </c>
      <c r="C920" s="3">
        <v>5.2299999999999999E-2</v>
      </c>
      <c r="D920" s="3">
        <v>6.0999999999999999E-2</v>
      </c>
      <c r="E920" s="7">
        <v>0.5</v>
      </c>
      <c r="F920" s="5">
        <f t="shared" si="29"/>
        <v>5.6649999999999999E-2</v>
      </c>
    </row>
    <row r="921" spans="1:6">
      <c r="A921" s="11">
        <f>WORKDAY($A$2,COUNT($A$2:$A920))</f>
        <v>46213</v>
      </c>
      <c r="B921" s="4">
        <f t="shared" si="28"/>
        <v>2026</v>
      </c>
      <c r="C921" s="3">
        <v>5.2299999999999999E-2</v>
      </c>
      <c r="D921" s="3">
        <v>6.0999999999999999E-2</v>
      </c>
      <c r="E921" s="7">
        <v>0.5</v>
      </c>
      <c r="F921" s="5">
        <f t="shared" si="29"/>
        <v>5.6649999999999999E-2</v>
      </c>
    </row>
    <row r="922" spans="1:6">
      <c r="A922" s="11">
        <f>WORKDAY($A$2,COUNT($A$2:$A921))</f>
        <v>46216</v>
      </c>
      <c r="B922" s="4">
        <f t="shared" si="28"/>
        <v>2026</v>
      </c>
      <c r="C922" s="3">
        <v>5.2299999999999999E-2</v>
      </c>
      <c r="D922" s="3">
        <v>6.0999999999999999E-2</v>
      </c>
      <c r="E922" s="7">
        <v>0.5</v>
      </c>
      <c r="F922" s="5">
        <f t="shared" si="29"/>
        <v>5.6649999999999999E-2</v>
      </c>
    </row>
    <row r="923" spans="1:6">
      <c r="A923" s="11">
        <f>WORKDAY($A$2,COUNT($A$2:$A922))</f>
        <v>46217</v>
      </c>
      <c r="B923" s="4">
        <f t="shared" si="28"/>
        <v>2026</v>
      </c>
      <c r="C923" s="3">
        <v>5.2299999999999999E-2</v>
      </c>
      <c r="D923" s="3">
        <v>6.0999999999999999E-2</v>
      </c>
      <c r="E923" s="7">
        <v>0.5</v>
      </c>
      <c r="F923" s="5">
        <f t="shared" si="29"/>
        <v>5.6649999999999999E-2</v>
      </c>
    </row>
    <row r="924" spans="1:6">
      <c r="A924" s="11">
        <f>WORKDAY($A$2,COUNT($A$2:$A923))</f>
        <v>46218</v>
      </c>
      <c r="B924" s="4">
        <f t="shared" si="28"/>
        <v>2026</v>
      </c>
      <c r="C924" s="3">
        <v>5.2299999999999999E-2</v>
      </c>
      <c r="D924" s="3">
        <v>6.0999999999999999E-2</v>
      </c>
      <c r="E924" s="7">
        <v>0.5</v>
      </c>
      <c r="F924" s="5">
        <f t="shared" si="29"/>
        <v>5.6649999999999999E-2</v>
      </c>
    </row>
    <row r="925" spans="1:6">
      <c r="A925" s="11">
        <f>WORKDAY($A$2,COUNT($A$2:$A924))</f>
        <v>46219</v>
      </c>
      <c r="B925" s="4">
        <f t="shared" si="28"/>
        <v>2026</v>
      </c>
      <c r="C925" s="3">
        <v>5.2299999999999999E-2</v>
      </c>
      <c r="D925" s="3">
        <v>6.0999999999999999E-2</v>
      </c>
      <c r="E925" s="7">
        <v>0.5</v>
      </c>
      <c r="F925" s="5">
        <f t="shared" si="29"/>
        <v>5.6649999999999999E-2</v>
      </c>
    </row>
    <row r="926" spans="1:6">
      <c r="A926" s="11">
        <f>WORKDAY($A$2,COUNT($A$2:$A925))</f>
        <v>46220</v>
      </c>
      <c r="B926" s="4">
        <f t="shared" si="28"/>
        <v>2026</v>
      </c>
      <c r="C926" s="3">
        <v>5.2299999999999999E-2</v>
      </c>
      <c r="D926" s="3">
        <v>6.0999999999999999E-2</v>
      </c>
      <c r="E926" s="7">
        <v>0.5</v>
      </c>
      <c r="F926" s="5">
        <f t="shared" si="29"/>
        <v>5.6649999999999999E-2</v>
      </c>
    </row>
    <row r="927" spans="1:6">
      <c r="A927" s="11">
        <f>WORKDAY($A$2,COUNT($A$2:$A926))</f>
        <v>46223</v>
      </c>
      <c r="B927" s="4">
        <f t="shared" si="28"/>
        <v>2026</v>
      </c>
      <c r="C927" s="3">
        <v>5.2299999999999999E-2</v>
      </c>
      <c r="D927" s="3">
        <v>6.0999999999999999E-2</v>
      </c>
      <c r="E927" s="7">
        <v>0.5</v>
      </c>
      <c r="F927" s="5">
        <f t="shared" si="29"/>
        <v>5.6649999999999999E-2</v>
      </c>
    </row>
    <row r="928" spans="1:6">
      <c r="A928" s="11">
        <f>WORKDAY($A$2,COUNT($A$2:$A927))</f>
        <v>46224</v>
      </c>
      <c r="B928" s="4">
        <f t="shared" si="28"/>
        <v>2026</v>
      </c>
      <c r="C928" s="3">
        <v>5.2299999999999999E-2</v>
      </c>
      <c r="D928" s="3">
        <v>6.0999999999999999E-2</v>
      </c>
      <c r="E928" s="7">
        <v>0.5</v>
      </c>
      <c r="F928" s="5">
        <f t="shared" si="29"/>
        <v>5.6649999999999999E-2</v>
      </c>
    </row>
    <row r="929" spans="1:6">
      <c r="A929" s="11">
        <f>WORKDAY($A$2,COUNT($A$2:$A928))</f>
        <v>46225</v>
      </c>
      <c r="B929" s="4">
        <f t="shared" si="28"/>
        <v>2026</v>
      </c>
      <c r="C929" s="3">
        <v>5.2299999999999999E-2</v>
      </c>
      <c r="D929" s="3">
        <v>6.0999999999999999E-2</v>
      </c>
      <c r="E929" s="7">
        <v>0.5</v>
      </c>
      <c r="F929" s="5">
        <f t="shared" si="29"/>
        <v>5.6649999999999999E-2</v>
      </c>
    </row>
    <row r="930" spans="1:6">
      <c r="A930" s="11">
        <f>WORKDAY($A$2,COUNT($A$2:$A929))</f>
        <v>46226</v>
      </c>
      <c r="B930" s="4">
        <f t="shared" si="28"/>
        <v>2026</v>
      </c>
      <c r="C930" s="3">
        <v>5.2299999999999999E-2</v>
      </c>
      <c r="D930" s="3">
        <v>6.0999999999999999E-2</v>
      </c>
      <c r="E930" s="7">
        <v>0.5</v>
      </c>
      <c r="F930" s="5">
        <f t="shared" si="29"/>
        <v>5.6649999999999999E-2</v>
      </c>
    </row>
    <row r="931" spans="1:6">
      <c r="A931" s="11">
        <f>WORKDAY($A$2,COUNT($A$2:$A930))</f>
        <v>46227</v>
      </c>
      <c r="B931" s="4">
        <f t="shared" si="28"/>
        <v>2026</v>
      </c>
      <c r="C931" s="3">
        <v>5.2299999999999999E-2</v>
      </c>
      <c r="D931" s="3">
        <v>6.0999999999999999E-2</v>
      </c>
      <c r="E931" s="7">
        <v>0.5</v>
      </c>
      <c r="F931" s="5">
        <f t="shared" si="29"/>
        <v>5.6649999999999999E-2</v>
      </c>
    </row>
    <row r="932" spans="1:6">
      <c r="A932" s="11">
        <f>WORKDAY($A$2,COUNT($A$2:$A931))</f>
        <v>46230</v>
      </c>
      <c r="B932" s="4">
        <f t="shared" si="28"/>
        <v>2026</v>
      </c>
      <c r="C932" s="3">
        <v>5.2299999999999999E-2</v>
      </c>
      <c r="D932" s="3">
        <v>6.0999999999999999E-2</v>
      </c>
      <c r="E932" s="7">
        <v>0.5</v>
      </c>
      <c r="F932" s="5">
        <f t="shared" si="29"/>
        <v>5.6649999999999999E-2</v>
      </c>
    </row>
    <row r="933" spans="1:6">
      <c r="A933" s="11">
        <f>WORKDAY($A$2,COUNT($A$2:$A932))</f>
        <v>46231</v>
      </c>
      <c r="B933" s="4">
        <f t="shared" si="28"/>
        <v>2026</v>
      </c>
      <c r="C933" s="3">
        <v>5.2299999999999999E-2</v>
      </c>
      <c r="D933" s="3">
        <v>6.0999999999999999E-2</v>
      </c>
      <c r="E933" s="7">
        <v>0.5</v>
      </c>
      <c r="F933" s="5">
        <f t="shared" si="29"/>
        <v>5.6649999999999999E-2</v>
      </c>
    </row>
    <row r="934" spans="1:6">
      <c r="A934" s="11">
        <f>WORKDAY($A$2,COUNT($A$2:$A933))</f>
        <v>46232</v>
      </c>
      <c r="B934" s="4">
        <f t="shared" si="28"/>
        <v>2026</v>
      </c>
      <c r="C934" s="3">
        <v>5.2299999999999999E-2</v>
      </c>
      <c r="D934" s="3">
        <v>6.0999999999999999E-2</v>
      </c>
      <c r="E934" s="7">
        <v>0.5</v>
      </c>
      <c r="F934" s="5">
        <f t="shared" si="29"/>
        <v>5.6649999999999999E-2</v>
      </c>
    </row>
    <row r="935" spans="1:6">
      <c r="A935" s="11">
        <f>WORKDAY($A$2,COUNT($A$2:$A934))</f>
        <v>46233</v>
      </c>
      <c r="B935" s="4">
        <f t="shared" si="28"/>
        <v>2026</v>
      </c>
      <c r="C935" s="3">
        <v>5.2299999999999999E-2</v>
      </c>
      <c r="D935" s="3">
        <v>6.0999999999999999E-2</v>
      </c>
      <c r="E935" s="7">
        <v>0.5</v>
      </c>
      <c r="F935" s="5">
        <f t="shared" si="29"/>
        <v>5.6649999999999999E-2</v>
      </c>
    </row>
    <row r="936" spans="1:6">
      <c r="A936" s="11">
        <f>WORKDAY($A$2,COUNT($A$2:$A935))</f>
        <v>46234</v>
      </c>
      <c r="B936" s="4">
        <f t="shared" si="28"/>
        <v>2026</v>
      </c>
      <c r="C936" s="3">
        <v>5.2299999999999999E-2</v>
      </c>
      <c r="D936" s="3">
        <v>6.0999999999999999E-2</v>
      </c>
      <c r="E936" s="7">
        <v>0.5</v>
      </c>
      <c r="F936" s="5">
        <f t="shared" si="29"/>
        <v>5.6649999999999999E-2</v>
      </c>
    </row>
    <row r="937" spans="1:6">
      <c r="A937" s="11">
        <f>WORKDAY($A$2,COUNT($A$2:$A936))</f>
        <v>46237</v>
      </c>
      <c r="B937" s="4">
        <f t="shared" si="28"/>
        <v>2026</v>
      </c>
      <c r="C937" s="3">
        <v>5.2299999999999999E-2</v>
      </c>
      <c r="D937" s="3">
        <v>6.0999999999999999E-2</v>
      </c>
      <c r="E937" s="7">
        <v>0.5</v>
      </c>
      <c r="F937" s="5">
        <f t="shared" si="29"/>
        <v>5.6649999999999999E-2</v>
      </c>
    </row>
    <row r="938" spans="1:6">
      <c r="A938" s="11">
        <f>WORKDAY($A$2,COUNT($A$2:$A937))</f>
        <v>46238</v>
      </c>
      <c r="B938" s="4">
        <f t="shared" si="28"/>
        <v>2026</v>
      </c>
      <c r="C938" s="3">
        <v>5.2299999999999999E-2</v>
      </c>
      <c r="D938" s="3">
        <v>6.0999999999999999E-2</v>
      </c>
      <c r="E938" s="7">
        <v>0.5</v>
      </c>
      <c r="F938" s="5">
        <f t="shared" si="29"/>
        <v>5.6649999999999999E-2</v>
      </c>
    </row>
    <row r="939" spans="1:6">
      <c r="A939" s="11">
        <f>WORKDAY($A$2,COUNT($A$2:$A938))</f>
        <v>46239</v>
      </c>
      <c r="B939" s="4">
        <f t="shared" si="28"/>
        <v>2026</v>
      </c>
      <c r="C939" s="3">
        <v>5.2299999999999999E-2</v>
      </c>
      <c r="D939" s="3">
        <v>6.0999999999999999E-2</v>
      </c>
      <c r="E939" s="7">
        <v>0.5</v>
      </c>
      <c r="F939" s="5">
        <f t="shared" si="29"/>
        <v>5.6649999999999999E-2</v>
      </c>
    </row>
    <row r="940" spans="1:6">
      <c r="A940" s="11">
        <f>WORKDAY($A$2,COUNT($A$2:$A939))</f>
        <v>46240</v>
      </c>
      <c r="B940" s="4">
        <f t="shared" si="28"/>
        <v>2026</v>
      </c>
      <c r="C940" s="3">
        <v>5.2299999999999999E-2</v>
      </c>
      <c r="D940" s="3">
        <v>6.0999999999999999E-2</v>
      </c>
      <c r="E940" s="7">
        <v>0.5</v>
      </c>
      <c r="F940" s="5">
        <f t="shared" si="29"/>
        <v>5.6649999999999999E-2</v>
      </c>
    </row>
    <row r="941" spans="1:6">
      <c r="A941" s="11">
        <f>WORKDAY($A$2,COUNT($A$2:$A940))</f>
        <v>46241</v>
      </c>
      <c r="B941" s="4">
        <f t="shared" si="28"/>
        <v>2026</v>
      </c>
      <c r="C941" s="3">
        <v>5.2299999999999999E-2</v>
      </c>
      <c r="D941" s="3">
        <v>6.0999999999999999E-2</v>
      </c>
      <c r="E941" s="7">
        <v>0.5</v>
      </c>
      <c r="F941" s="5">
        <f t="shared" si="29"/>
        <v>5.6649999999999999E-2</v>
      </c>
    </row>
    <row r="942" spans="1:6">
      <c r="A942" s="11">
        <f>WORKDAY($A$2,COUNT($A$2:$A941))</f>
        <v>46244</v>
      </c>
      <c r="B942" s="4">
        <f t="shared" si="28"/>
        <v>2026</v>
      </c>
      <c r="C942" s="3">
        <v>5.2299999999999999E-2</v>
      </c>
      <c r="D942" s="3">
        <v>6.0999999999999999E-2</v>
      </c>
      <c r="E942" s="7">
        <v>0.5</v>
      </c>
      <c r="F942" s="5">
        <f t="shared" si="29"/>
        <v>5.6649999999999999E-2</v>
      </c>
    </row>
    <row r="943" spans="1:6">
      <c r="A943" s="11">
        <f>WORKDAY($A$2,COUNT($A$2:$A942))</f>
        <v>46245</v>
      </c>
      <c r="B943" s="4">
        <f t="shared" si="28"/>
        <v>2026</v>
      </c>
      <c r="C943" s="3">
        <v>5.2299999999999999E-2</v>
      </c>
      <c r="D943" s="3">
        <v>6.0999999999999999E-2</v>
      </c>
      <c r="E943" s="7">
        <v>0.5</v>
      </c>
      <c r="F943" s="5">
        <f t="shared" si="29"/>
        <v>5.6649999999999999E-2</v>
      </c>
    </row>
    <row r="944" spans="1:6">
      <c r="A944" s="11">
        <f>WORKDAY($A$2,COUNT($A$2:$A943))</f>
        <v>46246</v>
      </c>
      <c r="B944" s="4">
        <f t="shared" si="28"/>
        <v>2026</v>
      </c>
      <c r="C944" s="3">
        <v>5.2299999999999999E-2</v>
      </c>
      <c r="D944" s="3">
        <v>6.0999999999999999E-2</v>
      </c>
      <c r="E944" s="7">
        <v>0.5</v>
      </c>
      <c r="F944" s="5">
        <f t="shared" si="29"/>
        <v>5.6649999999999999E-2</v>
      </c>
    </row>
    <row r="945" spans="1:6">
      <c r="A945" s="11">
        <f>WORKDAY($A$2,COUNT($A$2:$A944))</f>
        <v>46247</v>
      </c>
      <c r="B945" s="4">
        <f t="shared" si="28"/>
        <v>2026</v>
      </c>
      <c r="C945" s="3">
        <v>5.2299999999999999E-2</v>
      </c>
      <c r="D945" s="3">
        <v>6.0999999999999999E-2</v>
      </c>
      <c r="E945" s="7">
        <v>0.5</v>
      </c>
      <c r="F945" s="5">
        <f t="shared" si="29"/>
        <v>5.6649999999999999E-2</v>
      </c>
    </row>
    <row r="946" spans="1:6">
      <c r="A946" s="11">
        <f>WORKDAY($A$2,COUNT($A$2:$A945))</f>
        <v>46248</v>
      </c>
      <c r="B946" s="4">
        <f t="shared" si="28"/>
        <v>2026</v>
      </c>
      <c r="C946" s="3">
        <v>5.2299999999999999E-2</v>
      </c>
      <c r="D946" s="3">
        <v>6.0999999999999999E-2</v>
      </c>
      <c r="E946" s="7">
        <v>0.5</v>
      </c>
      <c r="F946" s="5">
        <f t="shared" si="29"/>
        <v>5.6649999999999999E-2</v>
      </c>
    </row>
    <row r="947" spans="1:6">
      <c r="A947" s="11">
        <f>WORKDAY($A$2,COUNT($A$2:$A946))</f>
        <v>46251</v>
      </c>
      <c r="B947" s="4">
        <f t="shared" si="28"/>
        <v>2026</v>
      </c>
      <c r="C947" s="3">
        <v>5.2299999999999999E-2</v>
      </c>
      <c r="D947" s="3">
        <v>6.0999999999999999E-2</v>
      </c>
      <c r="E947" s="7">
        <v>0.5</v>
      </c>
      <c r="F947" s="5">
        <f t="shared" si="29"/>
        <v>5.6649999999999999E-2</v>
      </c>
    </row>
    <row r="948" spans="1:6">
      <c r="A948" s="11">
        <f>WORKDAY($A$2,COUNT($A$2:$A947))</f>
        <v>46252</v>
      </c>
      <c r="B948" s="4">
        <f t="shared" si="28"/>
        <v>2026</v>
      </c>
      <c r="C948" s="3">
        <v>5.2299999999999999E-2</v>
      </c>
      <c r="D948" s="3">
        <v>6.0999999999999999E-2</v>
      </c>
      <c r="E948" s="7">
        <v>0.5</v>
      </c>
      <c r="F948" s="5">
        <f t="shared" si="29"/>
        <v>5.6649999999999999E-2</v>
      </c>
    </row>
    <row r="949" spans="1:6">
      <c r="A949" s="11">
        <f>WORKDAY($A$2,COUNT($A$2:$A948))</f>
        <v>46253</v>
      </c>
      <c r="B949" s="4">
        <f t="shared" si="28"/>
        <v>2026</v>
      </c>
      <c r="C949" s="3">
        <v>5.2299999999999999E-2</v>
      </c>
      <c r="D949" s="3">
        <v>6.0999999999999999E-2</v>
      </c>
      <c r="E949" s="7">
        <v>0.5</v>
      </c>
      <c r="F949" s="5">
        <f t="shared" si="29"/>
        <v>5.6649999999999999E-2</v>
      </c>
    </row>
    <row r="950" spans="1:6">
      <c r="A950" s="11">
        <f>WORKDAY($A$2,COUNT($A$2:$A949))</f>
        <v>46254</v>
      </c>
      <c r="B950" s="4">
        <f t="shared" si="28"/>
        <v>2026</v>
      </c>
      <c r="C950" s="3">
        <v>5.2299999999999999E-2</v>
      </c>
      <c r="D950" s="3">
        <v>6.0999999999999999E-2</v>
      </c>
      <c r="E950" s="7">
        <v>0.5</v>
      </c>
      <c r="F950" s="5">
        <f t="shared" si="29"/>
        <v>5.6649999999999999E-2</v>
      </c>
    </row>
    <row r="951" spans="1:6">
      <c r="A951" s="11">
        <f>WORKDAY($A$2,COUNT($A$2:$A950))</f>
        <v>46255</v>
      </c>
      <c r="B951" s="4">
        <f t="shared" si="28"/>
        <v>2026</v>
      </c>
      <c r="C951" s="3">
        <v>5.2299999999999999E-2</v>
      </c>
      <c r="D951" s="3">
        <v>6.0999999999999999E-2</v>
      </c>
      <c r="E951" s="7">
        <v>0.5</v>
      </c>
      <c r="F951" s="5">
        <f t="shared" si="29"/>
        <v>5.6649999999999999E-2</v>
      </c>
    </row>
    <row r="952" spans="1:6">
      <c r="A952" s="11">
        <f>WORKDAY($A$2,COUNT($A$2:$A951))</f>
        <v>46258</v>
      </c>
      <c r="B952" s="4">
        <f t="shared" si="28"/>
        <v>2026</v>
      </c>
      <c r="C952" s="3">
        <v>5.2299999999999999E-2</v>
      </c>
      <c r="D952" s="3">
        <v>6.0999999999999999E-2</v>
      </c>
      <c r="E952" s="7">
        <v>0.5</v>
      </c>
      <c r="F952" s="5">
        <f t="shared" si="29"/>
        <v>5.6649999999999999E-2</v>
      </c>
    </row>
    <row r="953" spans="1:6">
      <c r="A953" s="11">
        <f>WORKDAY($A$2,COUNT($A$2:$A952))</f>
        <v>46259</v>
      </c>
      <c r="B953" s="4">
        <f t="shared" si="28"/>
        <v>2026</v>
      </c>
      <c r="C953" s="3">
        <v>5.2299999999999999E-2</v>
      </c>
      <c r="D953" s="3">
        <v>6.0999999999999999E-2</v>
      </c>
      <c r="E953" s="7">
        <v>0.5</v>
      </c>
      <c r="F953" s="5">
        <f t="shared" si="29"/>
        <v>5.6649999999999999E-2</v>
      </c>
    </row>
    <row r="954" spans="1:6">
      <c r="A954" s="11">
        <f>WORKDAY($A$2,COUNT($A$2:$A953))</f>
        <v>46260</v>
      </c>
      <c r="B954" s="4">
        <f t="shared" si="28"/>
        <v>2026</v>
      </c>
      <c r="C954" s="3">
        <v>5.2299999999999999E-2</v>
      </c>
      <c r="D954" s="3">
        <v>6.0999999999999999E-2</v>
      </c>
      <c r="E954" s="7">
        <v>0.5</v>
      </c>
      <c r="F954" s="5">
        <f t="shared" si="29"/>
        <v>5.6649999999999999E-2</v>
      </c>
    </row>
    <row r="955" spans="1:6">
      <c r="A955" s="11">
        <f>WORKDAY($A$2,COUNT($A$2:$A954))</f>
        <v>46261</v>
      </c>
      <c r="B955" s="4">
        <f t="shared" si="28"/>
        <v>2026</v>
      </c>
      <c r="C955" s="3">
        <v>5.2299999999999999E-2</v>
      </c>
      <c r="D955" s="3">
        <v>6.0999999999999999E-2</v>
      </c>
      <c r="E955" s="7">
        <v>0.5</v>
      </c>
      <c r="F955" s="5">
        <f t="shared" si="29"/>
        <v>5.6649999999999999E-2</v>
      </c>
    </row>
    <row r="956" spans="1:6">
      <c r="A956" s="11">
        <f>WORKDAY($A$2,COUNT($A$2:$A955))</f>
        <v>46262</v>
      </c>
      <c r="B956" s="4">
        <f t="shared" si="28"/>
        <v>2026</v>
      </c>
      <c r="C956" s="3">
        <v>5.2299999999999999E-2</v>
      </c>
      <c r="D956" s="3">
        <v>6.0999999999999999E-2</v>
      </c>
      <c r="E956" s="7">
        <v>0.5</v>
      </c>
      <c r="F956" s="5">
        <f t="shared" si="29"/>
        <v>5.6649999999999999E-2</v>
      </c>
    </row>
    <row r="957" spans="1:6">
      <c r="A957" s="11">
        <f>WORKDAY($A$2,COUNT($A$2:$A956))</f>
        <v>46265</v>
      </c>
      <c r="B957" s="4">
        <f t="shared" si="28"/>
        <v>2026</v>
      </c>
      <c r="C957" s="3">
        <v>5.2299999999999999E-2</v>
      </c>
      <c r="D957" s="3">
        <v>6.0999999999999999E-2</v>
      </c>
      <c r="E957" s="7">
        <v>0.5</v>
      </c>
      <c r="F957" s="5">
        <f t="shared" si="29"/>
        <v>5.6649999999999999E-2</v>
      </c>
    </row>
    <row r="958" spans="1:6">
      <c r="A958" s="11">
        <f>WORKDAY($A$2,COUNT($A$2:$A957))</f>
        <v>46266</v>
      </c>
      <c r="B958" s="4">
        <f t="shared" ref="B958:B1021" si="30" xml:space="preserve"> YEAR( A958 )</f>
        <v>2026</v>
      </c>
      <c r="C958" s="3">
        <v>5.2299999999999999E-2</v>
      </c>
      <c r="D958" s="3">
        <v>6.0999999999999999E-2</v>
      </c>
      <c r="E958" s="7">
        <v>0.5</v>
      </c>
      <c r="F958" s="5">
        <f t="shared" ref="F958:F1021" si="31" xml:space="preserve"> E958 * C958 + ( 1 - E958 ) * D958</f>
        <v>5.6649999999999999E-2</v>
      </c>
    </row>
    <row r="959" spans="1:6">
      <c r="A959" s="11">
        <f>WORKDAY($A$2,COUNT($A$2:$A958))</f>
        <v>46267</v>
      </c>
      <c r="B959" s="4">
        <f t="shared" si="30"/>
        <v>2026</v>
      </c>
      <c r="C959" s="3">
        <v>5.2299999999999999E-2</v>
      </c>
      <c r="D959" s="3">
        <v>6.0999999999999999E-2</v>
      </c>
      <c r="E959" s="7">
        <v>0.5</v>
      </c>
      <c r="F959" s="5">
        <f t="shared" si="31"/>
        <v>5.6649999999999999E-2</v>
      </c>
    </row>
    <row r="960" spans="1:6">
      <c r="A960" s="11">
        <f>WORKDAY($A$2,COUNT($A$2:$A959))</f>
        <v>46268</v>
      </c>
      <c r="B960" s="4">
        <f t="shared" si="30"/>
        <v>2026</v>
      </c>
      <c r="C960" s="3">
        <v>5.2299999999999999E-2</v>
      </c>
      <c r="D960" s="3">
        <v>6.0999999999999999E-2</v>
      </c>
      <c r="E960" s="7">
        <v>0.5</v>
      </c>
      <c r="F960" s="5">
        <f t="shared" si="31"/>
        <v>5.6649999999999999E-2</v>
      </c>
    </row>
    <row r="961" spans="1:6">
      <c r="A961" s="11">
        <f>WORKDAY($A$2,COUNT($A$2:$A960))</f>
        <v>46269</v>
      </c>
      <c r="B961" s="4">
        <f t="shared" si="30"/>
        <v>2026</v>
      </c>
      <c r="C961" s="3">
        <v>5.2299999999999999E-2</v>
      </c>
      <c r="D961" s="3">
        <v>6.0999999999999999E-2</v>
      </c>
      <c r="E961" s="7">
        <v>0.5</v>
      </c>
      <c r="F961" s="5">
        <f t="shared" si="31"/>
        <v>5.6649999999999999E-2</v>
      </c>
    </row>
    <row r="962" spans="1:6">
      <c r="A962" s="11">
        <f>WORKDAY($A$2,COUNT($A$2:$A961))</f>
        <v>46272</v>
      </c>
      <c r="B962" s="4">
        <f t="shared" si="30"/>
        <v>2026</v>
      </c>
      <c r="C962" s="3">
        <v>5.2299999999999999E-2</v>
      </c>
      <c r="D962" s="3">
        <v>6.0999999999999999E-2</v>
      </c>
      <c r="E962" s="7">
        <v>0.5</v>
      </c>
      <c r="F962" s="5">
        <f t="shared" si="31"/>
        <v>5.6649999999999999E-2</v>
      </c>
    </row>
    <row r="963" spans="1:6">
      <c r="A963" s="11">
        <f>WORKDAY($A$2,COUNT($A$2:$A962))</f>
        <v>46273</v>
      </c>
      <c r="B963" s="4">
        <f t="shared" si="30"/>
        <v>2026</v>
      </c>
      <c r="C963" s="3">
        <v>5.2299999999999999E-2</v>
      </c>
      <c r="D963" s="3">
        <v>6.0999999999999999E-2</v>
      </c>
      <c r="E963" s="7">
        <v>0.5</v>
      </c>
      <c r="F963" s="5">
        <f t="shared" si="31"/>
        <v>5.6649999999999999E-2</v>
      </c>
    </row>
    <row r="964" spans="1:6">
      <c r="A964" s="11">
        <f>WORKDAY($A$2,COUNT($A$2:$A963))</f>
        <v>46274</v>
      </c>
      <c r="B964" s="4">
        <f t="shared" si="30"/>
        <v>2026</v>
      </c>
      <c r="C964" s="3">
        <v>5.2299999999999999E-2</v>
      </c>
      <c r="D964" s="3">
        <v>6.0999999999999999E-2</v>
      </c>
      <c r="E964" s="7">
        <v>0.5</v>
      </c>
      <c r="F964" s="5">
        <f t="shared" si="31"/>
        <v>5.6649999999999999E-2</v>
      </c>
    </row>
    <row r="965" spans="1:6">
      <c r="A965" s="11">
        <f>WORKDAY($A$2,COUNT($A$2:$A964))</f>
        <v>46275</v>
      </c>
      <c r="B965" s="4">
        <f t="shared" si="30"/>
        <v>2026</v>
      </c>
      <c r="C965" s="3">
        <v>5.2299999999999999E-2</v>
      </c>
      <c r="D965" s="3">
        <v>6.0999999999999999E-2</v>
      </c>
      <c r="E965" s="7">
        <v>0.5</v>
      </c>
      <c r="F965" s="5">
        <f t="shared" si="31"/>
        <v>5.6649999999999999E-2</v>
      </c>
    </row>
    <row r="966" spans="1:6">
      <c r="A966" s="11">
        <f>WORKDAY($A$2,COUNT($A$2:$A965))</f>
        <v>46276</v>
      </c>
      <c r="B966" s="4">
        <f t="shared" si="30"/>
        <v>2026</v>
      </c>
      <c r="C966" s="3">
        <v>5.2299999999999999E-2</v>
      </c>
      <c r="D966" s="3">
        <v>6.0999999999999999E-2</v>
      </c>
      <c r="E966" s="7">
        <v>0.5</v>
      </c>
      <c r="F966" s="5">
        <f t="shared" si="31"/>
        <v>5.6649999999999999E-2</v>
      </c>
    </row>
    <row r="967" spans="1:6">
      <c r="A967" s="11">
        <f>WORKDAY($A$2,COUNT($A$2:$A966))</f>
        <v>46279</v>
      </c>
      <c r="B967" s="4">
        <f t="shared" si="30"/>
        <v>2026</v>
      </c>
      <c r="C967" s="3">
        <v>5.2299999999999999E-2</v>
      </c>
      <c r="D967" s="3">
        <v>6.0999999999999999E-2</v>
      </c>
      <c r="E967" s="7">
        <v>0.5</v>
      </c>
      <c r="F967" s="5">
        <f t="shared" si="31"/>
        <v>5.6649999999999999E-2</v>
      </c>
    </row>
    <row r="968" spans="1:6">
      <c r="A968" s="11">
        <f>WORKDAY($A$2,COUNT($A$2:$A967))</f>
        <v>46280</v>
      </c>
      <c r="B968" s="4">
        <f t="shared" si="30"/>
        <v>2026</v>
      </c>
      <c r="C968" s="3">
        <v>5.2299999999999999E-2</v>
      </c>
      <c r="D968" s="3">
        <v>6.0999999999999999E-2</v>
      </c>
      <c r="E968" s="7">
        <v>0.5</v>
      </c>
      <c r="F968" s="5">
        <f t="shared" si="31"/>
        <v>5.6649999999999999E-2</v>
      </c>
    </row>
    <row r="969" spans="1:6">
      <c r="A969" s="11">
        <f>WORKDAY($A$2,COUNT($A$2:$A968))</f>
        <v>46281</v>
      </c>
      <c r="B969" s="4">
        <f t="shared" si="30"/>
        <v>2026</v>
      </c>
      <c r="C969" s="3">
        <v>5.2299999999999999E-2</v>
      </c>
      <c r="D969" s="3">
        <v>6.0999999999999999E-2</v>
      </c>
      <c r="E969" s="7">
        <v>0.5</v>
      </c>
      <c r="F969" s="5">
        <f t="shared" si="31"/>
        <v>5.6649999999999999E-2</v>
      </c>
    </row>
    <row r="970" spans="1:6">
      <c r="A970" s="11">
        <f>WORKDAY($A$2,COUNT($A$2:$A969))</f>
        <v>46282</v>
      </c>
      <c r="B970" s="4">
        <f t="shared" si="30"/>
        <v>2026</v>
      </c>
      <c r="C970" s="3">
        <v>5.2299999999999999E-2</v>
      </c>
      <c r="D970" s="3">
        <v>6.0999999999999999E-2</v>
      </c>
      <c r="E970" s="7">
        <v>0.5</v>
      </c>
      <c r="F970" s="5">
        <f t="shared" si="31"/>
        <v>5.6649999999999999E-2</v>
      </c>
    </row>
    <row r="971" spans="1:6">
      <c r="A971" s="11">
        <f>WORKDAY($A$2,COUNT($A$2:$A970))</f>
        <v>46283</v>
      </c>
      <c r="B971" s="4">
        <f t="shared" si="30"/>
        <v>2026</v>
      </c>
      <c r="C971" s="3">
        <v>5.2299999999999999E-2</v>
      </c>
      <c r="D971" s="3">
        <v>6.0999999999999999E-2</v>
      </c>
      <c r="E971" s="7">
        <v>0.5</v>
      </c>
      <c r="F971" s="5">
        <f t="shared" si="31"/>
        <v>5.6649999999999999E-2</v>
      </c>
    </row>
    <row r="972" spans="1:6">
      <c r="A972" s="11">
        <f>WORKDAY($A$2,COUNT($A$2:$A971))</f>
        <v>46286</v>
      </c>
      <c r="B972" s="4">
        <f t="shared" si="30"/>
        <v>2026</v>
      </c>
      <c r="C972" s="3">
        <v>5.2299999999999999E-2</v>
      </c>
      <c r="D972" s="3">
        <v>6.0999999999999999E-2</v>
      </c>
      <c r="E972" s="7">
        <v>0.5</v>
      </c>
      <c r="F972" s="5">
        <f t="shared" si="31"/>
        <v>5.6649999999999999E-2</v>
      </c>
    </row>
    <row r="973" spans="1:6">
      <c r="A973" s="11">
        <f>WORKDAY($A$2,COUNT($A$2:$A972))</f>
        <v>46287</v>
      </c>
      <c r="B973" s="4">
        <f t="shared" si="30"/>
        <v>2026</v>
      </c>
      <c r="C973" s="3">
        <v>5.2299999999999999E-2</v>
      </c>
      <c r="D973" s="3">
        <v>6.0999999999999999E-2</v>
      </c>
      <c r="E973" s="7">
        <v>0.5</v>
      </c>
      <c r="F973" s="5">
        <f t="shared" si="31"/>
        <v>5.6649999999999999E-2</v>
      </c>
    </row>
    <row r="974" spans="1:6">
      <c r="A974" s="11">
        <f>WORKDAY($A$2,COUNT($A$2:$A973))</f>
        <v>46288</v>
      </c>
      <c r="B974" s="4">
        <f t="shared" si="30"/>
        <v>2026</v>
      </c>
      <c r="C974" s="3">
        <v>5.2299999999999999E-2</v>
      </c>
      <c r="D974" s="3">
        <v>6.0999999999999999E-2</v>
      </c>
      <c r="E974" s="7">
        <v>0.5</v>
      </c>
      <c r="F974" s="5">
        <f t="shared" si="31"/>
        <v>5.6649999999999999E-2</v>
      </c>
    </row>
    <row r="975" spans="1:6">
      <c r="A975" s="11">
        <f>WORKDAY($A$2,COUNT($A$2:$A974))</f>
        <v>46289</v>
      </c>
      <c r="B975" s="4">
        <f t="shared" si="30"/>
        <v>2026</v>
      </c>
      <c r="C975" s="3">
        <v>5.2299999999999999E-2</v>
      </c>
      <c r="D975" s="3">
        <v>6.0999999999999999E-2</v>
      </c>
      <c r="E975" s="7">
        <v>0.5</v>
      </c>
      <c r="F975" s="5">
        <f t="shared" si="31"/>
        <v>5.6649999999999999E-2</v>
      </c>
    </row>
    <row r="976" spans="1:6">
      <c r="A976" s="11">
        <f>WORKDAY($A$2,COUNT($A$2:$A975))</f>
        <v>46290</v>
      </c>
      <c r="B976" s="4">
        <f t="shared" si="30"/>
        <v>2026</v>
      </c>
      <c r="C976" s="3">
        <v>5.2299999999999999E-2</v>
      </c>
      <c r="D976" s="3">
        <v>6.0999999999999999E-2</v>
      </c>
      <c r="E976" s="7">
        <v>0.5</v>
      </c>
      <c r="F976" s="5">
        <f t="shared" si="31"/>
        <v>5.6649999999999999E-2</v>
      </c>
    </row>
    <row r="977" spans="1:6">
      <c r="A977" s="11">
        <f>WORKDAY($A$2,COUNT($A$2:$A976))</f>
        <v>46293</v>
      </c>
      <c r="B977" s="4">
        <f t="shared" si="30"/>
        <v>2026</v>
      </c>
      <c r="C977" s="3">
        <v>5.2299999999999999E-2</v>
      </c>
      <c r="D977" s="3">
        <v>6.0999999999999999E-2</v>
      </c>
      <c r="E977" s="7">
        <v>0.5</v>
      </c>
      <c r="F977" s="5">
        <f t="shared" si="31"/>
        <v>5.6649999999999999E-2</v>
      </c>
    </row>
    <row r="978" spans="1:6">
      <c r="A978" s="11">
        <f>WORKDAY($A$2,COUNT($A$2:$A977))</f>
        <v>46294</v>
      </c>
      <c r="B978" s="4">
        <f t="shared" si="30"/>
        <v>2026</v>
      </c>
      <c r="C978" s="3">
        <v>5.2299999999999999E-2</v>
      </c>
      <c r="D978" s="3">
        <v>6.0999999999999999E-2</v>
      </c>
      <c r="E978" s="7">
        <v>0.5</v>
      </c>
      <c r="F978" s="5">
        <f t="shared" si="31"/>
        <v>5.6649999999999999E-2</v>
      </c>
    </row>
    <row r="979" spans="1:6">
      <c r="A979" s="11">
        <f>WORKDAY($A$2,COUNT($A$2:$A978))</f>
        <v>46295</v>
      </c>
      <c r="B979" s="4">
        <f t="shared" si="30"/>
        <v>2026</v>
      </c>
      <c r="C979" s="3">
        <v>5.2299999999999999E-2</v>
      </c>
      <c r="D979" s="3">
        <v>6.0999999999999999E-2</v>
      </c>
      <c r="E979" s="7">
        <v>0.5</v>
      </c>
      <c r="F979" s="5">
        <f t="shared" si="31"/>
        <v>5.6649999999999999E-2</v>
      </c>
    </row>
    <row r="980" spans="1:6">
      <c r="A980" s="11">
        <f>WORKDAY($A$2,COUNT($A$2:$A979))</f>
        <v>46296</v>
      </c>
      <c r="B980" s="4">
        <f t="shared" si="30"/>
        <v>2026</v>
      </c>
      <c r="C980" s="3">
        <v>5.2299999999999999E-2</v>
      </c>
      <c r="D980" s="3">
        <v>6.0999999999999999E-2</v>
      </c>
      <c r="E980" s="7">
        <v>0.5</v>
      </c>
      <c r="F980" s="5">
        <f t="shared" si="31"/>
        <v>5.6649999999999999E-2</v>
      </c>
    </row>
    <row r="981" spans="1:6">
      <c r="A981" s="11">
        <f>WORKDAY($A$2,COUNT($A$2:$A980))</f>
        <v>46297</v>
      </c>
      <c r="B981" s="4">
        <f t="shared" si="30"/>
        <v>2026</v>
      </c>
      <c r="C981" s="3">
        <v>5.2299999999999999E-2</v>
      </c>
      <c r="D981" s="3">
        <v>6.0999999999999999E-2</v>
      </c>
      <c r="E981" s="7">
        <v>0.5</v>
      </c>
      <c r="F981" s="5">
        <f t="shared" si="31"/>
        <v>5.6649999999999999E-2</v>
      </c>
    </row>
    <row r="982" spans="1:6">
      <c r="A982" s="11">
        <f>WORKDAY($A$2,COUNT($A$2:$A981))</f>
        <v>46300</v>
      </c>
      <c r="B982" s="4">
        <f t="shared" si="30"/>
        <v>2026</v>
      </c>
      <c r="C982" s="3">
        <v>5.2299999999999999E-2</v>
      </c>
      <c r="D982" s="3">
        <v>6.0999999999999999E-2</v>
      </c>
      <c r="E982" s="7">
        <v>0.5</v>
      </c>
      <c r="F982" s="5">
        <f t="shared" si="31"/>
        <v>5.6649999999999999E-2</v>
      </c>
    </row>
    <row r="983" spans="1:6">
      <c r="A983" s="11">
        <f>WORKDAY($A$2,COUNT($A$2:$A982))</f>
        <v>46301</v>
      </c>
      <c r="B983" s="4">
        <f t="shared" si="30"/>
        <v>2026</v>
      </c>
      <c r="C983" s="3">
        <v>5.2299999999999999E-2</v>
      </c>
      <c r="D983" s="3">
        <v>6.0999999999999999E-2</v>
      </c>
      <c r="E983" s="7">
        <v>0.5</v>
      </c>
      <c r="F983" s="5">
        <f t="shared" si="31"/>
        <v>5.6649999999999999E-2</v>
      </c>
    </row>
    <row r="984" spans="1:6">
      <c r="A984" s="11">
        <f>WORKDAY($A$2,COUNT($A$2:$A983))</f>
        <v>46302</v>
      </c>
      <c r="B984" s="4">
        <f t="shared" si="30"/>
        <v>2026</v>
      </c>
      <c r="C984" s="3">
        <v>5.2299999999999999E-2</v>
      </c>
      <c r="D984" s="3">
        <v>6.0999999999999999E-2</v>
      </c>
      <c r="E984" s="7">
        <v>0.5</v>
      </c>
      <c r="F984" s="5">
        <f t="shared" si="31"/>
        <v>5.6649999999999999E-2</v>
      </c>
    </row>
    <row r="985" spans="1:6">
      <c r="A985" s="11">
        <f>WORKDAY($A$2,COUNT($A$2:$A984))</f>
        <v>46303</v>
      </c>
      <c r="B985" s="4">
        <f t="shared" si="30"/>
        <v>2026</v>
      </c>
      <c r="C985" s="3">
        <v>5.2299999999999999E-2</v>
      </c>
      <c r="D985" s="3">
        <v>6.0999999999999999E-2</v>
      </c>
      <c r="E985" s="7">
        <v>0.5</v>
      </c>
      <c r="F985" s="5">
        <f t="shared" si="31"/>
        <v>5.6649999999999999E-2</v>
      </c>
    </row>
    <row r="986" spans="1:6">
      <c r="A986" s="11">
        <f>WORKDAY($A$2,COUNT($A$2:$A985))</f>
        <v>46304</v>
      </c>
      <c r="B986" s="4">
        <f t="shared" si="30"/>
        <v>2026</v>
      </c>
      <c r="C986" s="3">
        <v>5.2299999999999999E-2</v>
      </c>
      <c r="D986" s="3">
        <v>6.0999999999999999E-2</v>
      </c>
      <c r="E986" s="7">
        <v>0.5</v>
      </c>
      <c r="F986" s="5">
        <f t="shared" si="31"/>
        <v>5.6649999999999999E-2</v>
      </c>
    </row>
    <row r="987" spans="1:6">
      <c r="A987" s="11">
        <f>WORKDAY($A$2,COUNT($A$2:$A986))</f>
        <v>46307</v>
      </c>
      <c r="B987" s="4">
        <f t="shared" si="30"/>
        <v>2026</v>
      </c>
      <c r="C987" s="3">
        <v>5.2299999999999999E-2</v>
      </c>
      <c r="D987" s="3">
        <v>6.0999999999999999E-2</v>
      </c>
      <c r="E987" s="7">
        <v>0.5</v>
      </c>
      <c r="F987" s="5">
        <f t="shared" si="31"/>
        <v>5.6649999999999999E-2</v>
      </c>
    </row>
    <row r="988" spans="1:6">
      <c r="A988" s="11">
        <f>WORKDAY($A$2,COUNT($A$2:$A987))</f>
        <v>46308</v>
      </c>
      <c r="B988" s="4">
        <f t="shared" si="30"/>
        <v>2026</v>
      </c>
      <c r="C988" s="3">
        <v>5.2299999999999999E-2</v>
      </c>
      <c r="D988" s="3">
        <v>6.0999999999999999E-2</v>
      </c>
      <c r="E988" s="7">
        <v>0.5</v>
      </c>
      <c r="F988" s="5">
        <f t="shared" si="31"/>
        <v>5.6649999999999999E-2</v>
      </c>
    </row>
    <row r="989" spans="1:6">
      <c r="A989" s="11">
        <f>WORKDAY($A$2,COUNT($A$2:$A988))</f>
        <v>46309</v>
      </c>
      <c r="B989" s="4">
        <f t="shared" si="30"/>
        <v>2026</v>
      </c>
      <c r="C989" s="3">
        <v>5.2299999999999999E-2</v>
      </c>
      <c r="D989" s="3">
        <v>6.0999999999999999E-2</v>
      </c>
      <c r="E989" s="7">
        <v>0.5</v>
      </c>
      <c r="F989" s="5">
        <f t="shared" si="31"/>
        <v>5.6649999999999999E-2</v>
      </c>
    </row>
    <row r="990" spans="1:6">
      <c r="A990" s="11">
        <f>WORKDAY($A$2,COUNT($A$2:$A989))</f>
        <v>46310</v>
      </c>
      <c r="B990" s="4">
        <f t="shared" si="30"/>
        <v>2026</v>
      </c>
      <c r="C990" s="3">
        <v>5.2299999999999999E-2</v>
      </c>
      <c r="D990" s="3">
        <v>6.0999999999999999E-2</v>
      </c>
      <c r="E990" s="7">
        <v>0.5</v>
      </c>
      <c r="F990" s="5">
        <f t="shared" si="31"/>
        <v>5.6649999999999999E-2</v>
      </c>
    </row>
    <row r="991" spans="1:6">
      <c r="A991" s="11">
        <f>WORKDAY($A$2,COUNT($A$2:$A990))</f>
        <v>46311</v>
      </c>
      <c r="B991" s="4">
        <f t="shared" si="30"/>
        <v>2026</v>
      </c>
      <c r="C991" s="3">
        <v>5.2299999999999999E-2</v>
      </c>
      <c r="D991" s="3">
        <v>6.0999999999999999E-2</v>
      </c>
      <c r="E991" s="7">
        <v>0.5</v>
      </c>
      <c r="F991" s="5">
        <f t="shared" si="31"/>
        <v>5.6649999999999999E-2</v>
      </c>
    </row>
    <row r="992" spans="1:6">
      <c r="A992" s="11">
        <f>WORKDAY($A$2,COUNT($A$2:$A991))</f>
        <v>46314</v>
      </c>
      <c r="B992" s="4">
        <f t="shared" si="30"/>
        <v>2026</v>
      </c>
      <c r="C992" s="3">
        <v>5.2299999999999999E-2</v>
      </c>
      <c r="D992" s="3">
        <v>6.0999999999999999E-2</v>
      </c>
      <c r="E992" s="7">
        <v>0.5</v>
      </c>
      <c r="F992" s="5">
        <f t="shared" si="31"/>
        <v>5.6649999999999999E-2</v>
      </c>
    </row>
    <row r="993" spans="1:6">
      <c r="A993" s="11">
        <f>WORKDAY($A$2,COUNT($A$2:$A992))</f>
        <v>46315</v>
      </c>
      <c r="B993" s="4">
        <f t="shared" si="30"/>
        <v>2026</v>
      </c>
      <c r="C993" s="3">
        <v>5.2299999999999999E-2</v>
      </c>
      <c r="D993" s="3">
        <v>6.0999999999999999E-2</v>
      </c>
      <c r="E993" s="7">
        <v>0.5</v>
      </c>
      <c r="F993" s="5">
        <f t="shared" si="31"/>
        <v>5.6649999999999999E-2</v>
      </c>
    </row>
    <row r="994" spans="1:6">
      <c r="A994" s="11">
        <f>WORKDAY($A$2,COUNT($A$2:$A993))</f>
        <v>46316</v>
      </c>
      <c r="B994" s="4">
        <f t="shared" si="30"/>
        <v>2026</v>
      </c>
      <c r="C994" s="3">
        <v>5.2299999999999999E-2</v>
      </c>
      <c r="D994" s="3">
        <v>6.0999999999999999E-2</v>
      </c>
      <c r="E994" s="7">
        <v>0.5</v>
      </c>
      <c r="F994" s="5">
        <f t="shared" si="31"/>
        <v>5.6649999999999999E-2</v>
      </c>
    </row>
    <row r="995" spans="1:6">
      <c r="A995" s="11">
        <f>WORKDAY($A$2,COUNT($A$2:$A994))</f>
        <v>46317</v>
      </c>
      <c r="B995" s="4">
        <f t="shared" si="30"/>
        <v>2026</v>
      </c>
      <c r="C995" s="3">
        <v>5.2299999999999999E-2</v>
      </c>
      <c r="D995" s="3">
        <v>6.0999999999999999E-2</v>
      </c>
      <c r="E995" s="7">
        <v>0.5</v>
      </c>
      <c r="F995" s="5">
        <f t="shared" si="31"/>
        <v>5.6649999999999999E-2</v>
      </c>
    </row>
    <row r="996" spans="1:6">
      <c r="A996" s="11">
        <f>WORKDAY($A$2,COUNT($A$2:$A995))</f>
        <v>46318</v>
      </c>
      <c r="B996" s="4">
        <f t="shared" si="30"/>
        <v>2026</v>
      </c>
      <c r="C996" s="3">
        <v>5.2299999999999999E-2</v>
      </c>
      <c r="D996" s="3">
        <v>6.0999999999999999E-2</v>
      </c>
      <c r="E996" s="7">
        <v>0.5</v>
      </c>
      <c r="F996" s="5">
        <f t="shared" si="31"/>
        <v>5.6649999999999999E-2</v>
      </c>
    </row>
    <row r="997" spans="1:6">
      <c r="A997" s="11">
        <f>WORKDAY($A$2,COUNT($A$2:$A996))</f>
        <v>46321</v>
      </c>
      <c r="B997" s="4">
        <f t="shared" si="30"/>
        <v>2026</v>
      </c>
      <c r="C997" s="3">
        <v>5.2299999999999999E-2</v>
      </c>
      <c r="D997" s="3">
        <v>6.0999999999999999E-2</v>
      </c>
      <c r="E997" s="7">
        <v>0.5</v>
      </c>
      <c r="F997" s="5">
        <f t="shared" si="31"/>
        <v>5.6649999999999999E-2</v>
      </c>
    </row>
    <row r="998" spans="1:6">
      <c r="A998" s="11">
        <f>WORKDAY($A$2,COUNT($A$2:$A997))</f>
        <v>46322</v>
      </c>
      <c r="B998" s="4">
        <f t="shared" si="30"/>
        <v>2026</v>
      </c>
      <c r="C998" s="3">
        <v>5.2299999999999999E-2</v>
      </c>
      <c r="D998" s="3">
        <v>6.0999999999999999E-2</v>
      </c>
      <c r="E998" s="7">
        <v>0.5</v>
      </c>
      <c r="F998" s="5">
        <f t="shared" si="31"/>
        <v>5.6649999999999999E-2</v>
      </c>
    </row>
    <row r="999" spans="1:6">
      <c r="A999" s="11">
        <f>WORKDAY($A$2,COUNT($A$2:$A998))</f>
        <v>46323</v>
      </c>
      <c r="B999" s="4">
        <f t="shared" si="30"/>
        <v>2026</v>
      </c>
      <c r="C999" s="3">
        <v>5.2299999999999999E-2</v>
      </c>
      <c r="D999" s="3">
        <v>6.0999999999999999E-2</v>
      </c>
      <c r="E999" s="7">
        <v>0.5</v>
      </c>
      <c r="F999" s="5">
        <f t="shared" si="31"/>
        <v>5.6649999999999999E-2</v>
      </c>
    </row>
    <row r="1000" spans="1:6">
      <c r="A1000" s="11">
        <f>WORKDAY($A$2,COUNT($A$2:$A999))</f>
        <v>46324</v>
      </c>
      <c r="B1000" s="4">
        <f t="shared" si="30"/>
        <v>2026</v>
      </c>
      <c r="C1000" s="3">
        <v>5.2299999999999999E-2</v>
      </c>
      <c r="D1000" s="3">
        <v>6.0999999999999999E-2</v>
      </c>
      <c r="E1000" s="7">
        <v>0.5</v>
      </c>
      <c r="F1000" s="5">
        <f t="shared" si="31"/>
        <v>5.6649999999999999E-2</v>
      </c>
    </row>
    <row r="1001" spans="1:6">
      <c r="A1001" s="11">
        <f>WORKDAY($A$2,COUNT($A$2:$A1000))</f>
        <v>46325</v>
      </c>
      <c r="B1001" s="4">
        <f t="shared" si="30"/>
        <v>2026</v>
      </c>
      <c r="C1001" s="3">
        <v>5.2299999999999999E-2</v>
      </c>
      <c r="D1001" s="3">
        <v>6.0999999999999999E-2</v>
      </c>
      <c r="E1001" s="7">
        <v>0.5</v>
      </c>
      <c r="F1001" s="5">
        <f t="shared" si="31"/>
        <v>5.6649999999999999E-2</v>
      </c>
    </row>
    <row r="1002" spans="1:6">
      <c r="A1002" s="11">
        <f>WORKDAY($A$2,COUNT($A$2:$A1001))</f>
        <v>46328</v>
      </c>
      <c r="B1002" s="4">
        <f t="shared" si="30"/>
        <v>2026</v>
      </c>
      <c r="C1002" s="3">
        <v>5.2299999999999999E-2</v>
      </c>
      <c r="D1002" s="3">
        <v>6.0999999999999999E-2</v>
      </c>
      <c r="E1002" s="7">
        <v>0.5</v>
      </c>
      <c r="F1002" s="5">
        <f t="shared" si="31"/>
        <v>5.6649999999999999E-2</v>
      </c>
    </row>
    <row r="1003" spans="1:6">
      <c r="A1003" s="11">
        <f>WORKDAY($A$2,COUNT($A$2:$A1002))</f>
        <v>46329</v>
      </c>
      <c r="B1003" s="4">
        <f t="shared" si="30"/>
        <v>2026</v>
      </c>
      <c r="C1003" s="3">
        <v>5.2299999999999999E-2</v>
      </c>
      <c r="D1003" s="3">
        <v>6.0999999999999999E-2</v>
      </c>
      <c r="E1003" s="7">
        <v>0.5</v>
      </c>
      <c r="F1003" s="5">
        <f t="shared" si="31"/>
        <v>5.6649999999999999E-2</v>
      </c>
    </row>
    <row r="1004" spans="1:6">
      <c r="A1004" s="11">
        <f>WORKDAY($A$2,COUNT($A$2:$A1003))</f>
        <v>46330</v>
      </c>
      <c r="B1004" s="4">
        <f t="shared" si="30"/>
        <v>2026</v>
      </c>
      <c r="C1004" s="3">
        <v>5.2299999999999999E-2</v>
      </c>
      <c r="D1004" s="3">
        <v>6.0999999999999999E-2</v>
      </c>
      <c r="E1004" s="7">
        <v>0.5</v>
      </c>
      <c r="F1004" s="5">
        <f t="shared" si="31"/>
        <v>5.6649999999999999E-2</v>
      </c>
    </row>
    <row r="1005" spans="1:6">
      <c r="A1005" s="11">
        <f>WORKDAY($A$2,COUNT($A$2:$A1004))</f>
        <v>46331</v>
      </c>
      <c r="B1005" s="4">
        <f t="shared" si="30"/>
        <v>2026</v>
      </c>
      <c r="C1005" s="3">
        <v>5.2299999999999999E-2</v>
      </c>
      <c r="D1005" s="3">
        <v>6.0999999999999999E-2</v>
      </c>
      <c r="E1005" s="7">
        <v>0.5</v>
      </c>
      <c r="F1005" s="5">
        <f t="shared" si="31"/>
        <v>5.6649999999999999E-2</v>
      </c>
    </row>
    <row r="1006" spans="1:6">
      <c r="A1006" s="11">
        <f>WORKDAY($A$2,COUNT($A$2:$A1005))</f>
        <v>46332</v>
      </c>
      <c r="B1006" s="4">
        <f t="shared" si="30"/>
        <v>2026</v>
      </c>
      <c r="C1006" s="3">
        <v>5.2299999999999999E-2</v>
      </c>
      <c r="D1006" s="3">
        <v>6.0999999999999999E-2</v>
      </c>
      <c r="E1006" s="7">
        <v>0.5</v>
      </c>
      <c r="F1006" s="5">
        <f t="shared" si="31"/>
        <v>5.6649999999999999E-2</v>
      </c>
    </row>
    <row r="1007" spans="1:6">
      <c r="A1007" s="11">
        <f>WORKDAY($A$2,COUNT($A$2:$A1006))</f>
        <v>46335</v>
      </c>
      <c r="B1007" s="4">
        <f t="shared" si="30"/>
        <v>2026</v>
      </c>
      <c r="C1007" s="3">
        <v>5.2299999999999999E-2</v>
      </c>
      <c r="D1007" s="3">
        <v>6.0999999999999999E-2</v>
      </c>
      <c r="E1007" s="7">
        <v>0.5</v>
      </c>
      <c r="F1007" s="5">
        <f t="shared" si="31"/>
        <v>5.6649999999999999E-2</v>
      </c>
    </row>
    <row r="1008" spans="1:6">
      <c r="A1008" s="11">
        <f>WORKDAY($A$2,COUNT($A$2:$A1007))</f>
        <v>46336</v>
      </c>
      <c r="B1008" s="4">
        <f t="shared" si="30"/>
        <v>2026</v>
      </c>
      <c r="C1008" s="3">
        <v>5.2299999999999999E-2</v>
      </c>
      <c r="D1008" s="3">
        <v>6.0999999999999999E-2</v>
      </c>
      <c r="E1008" s="7">
        <v>0.5</v>
      </c>
      <c r="F1008" s="5">
        <f t="shared" si="31"/>
        <v>5.6649999999999999E-2</v>
      </c>
    </row>
    <row r="1009" spans="1:6">
      <c r="A1009" s="11">
        <f>WORKDAY($A$2,COUNT($A$2:$A1008))</f>
        <v>46337</v>
      </c>
      <c r="B1009" s="4">
        <f t="shared" si="30"/>
        <v>2026</v>
      </c>
      <c r="C1009" s="3">
        <v>5.2299999999999999E-2</v>
      </c>
      <c r="D1009" s="3">
        <v>6.0999999999999999E-2</v>
      </c>
      <c r="E1009" s="7">
        <v>0.5</v>
      </c>
      <c r="F1009" s="5">
        <f t="shared" si="31"/>
        <v>5.6649999999999999E-2</v>
      </c>
    </row>
    <row r="1010" spans="1:6">
      <c r="A1010" s="11">
        <f>WORKDAY($A$2,COUNT($A$2:$A1009))</f>
        <v>46338</v>
      </c>
      <c r="B1010" s="4">
        <f t="shared" si="30"/>
        <v>2026</v>
      </c>
      <c r="C1010" s="3">
        <v>5.2299999999999999E-2</v>
      </c>
      <c r="D1010" s="3">
        <v>6.0999999999999999E-2</v>
      </c>
      <c r="E1010" s="7">
        <v>0.5</v>
      </c>
      <c r="F1010" s="5">
        <f t="shared" si="31"/>
        <v>5.6649999999999999E-2</v>
      </c>
    </row>
    <row r="1011" spans="1:6">
      <c r="A1011" s="11">
        <f>WORKDAY($A$2,COUNT($A$2:$A1010))</f>
        <v>46339</v>
      </c>
      <c r="B1011" s="4">
        <f t="shared" si="30"/>
        <v>2026</v>
      </c>
      <c r="C1011" s="3">
        <v>5.2299999999999999E-2</v>
      </c>
      <c r="D1011" s="3">
        <v>6.0999999999999999E-2</v>
      </c>
      <c r="E1011" s="7">
        <v>0.5</v>
      </c>
      <c r="F1011" s="5">
        <f t="shared" si="31"/>
        <v>5.6649999999999999E-2</v>
      </c>
    </row>
    <row r="1012" spans="1:6">
      <c r="A1012" s="11">
        <f>WORKDAY($A$2,COUNT($A$2:$A1011))</f>
        <v>46342</v>
      </c>
      <c r="B1012" s="4">
        <f t="shared" si="30"/>
        <v>2026</v>
      </c>
      <c r="C1012" s="3">
        <v>5.2299999999999999E-2</v>
      </c>
      <c r="D1012" s="3">
        <v>6.0999999999999999E-2</v>
      </c>
      <c r="E1012" s="7">
        <v>0.5</v>
      </c>
      <c r="F1012" s="5">
        <f t="shared" si="31"/>
        <v>5.6649999999999999E-2</v>
      </c>
    </row>
    <row r="1013" spans="1:6">
      <c r="A1013" s="11">
        <f>WORKDAY($A$2,COUNT($A$2:$A1012))</f>
        <v>46343</v>
      </c>
      <c r="B1013" s="4">
        <f t="shared" si="30"/>
        <v>2026</v>
      </c>
      <c r="C1013" s="3">
        <v>5.2299999999999999E-2</v>
      </c>
      <c r="D1013" s="3">
        <v>6.0999999999999999E-2</v>
      </c>
      <c r="E1013" s="7">
        <v>0.5</v>
      </c>
      <c r="F1013" s="5">
        <f t="shared" si="31"/>
        <v>5.6649999999999999E-2</v>
      </c>
    </row>
    <row r="1014" spans="1:6">
      <c r="A1014" s="11">
        <f>WORKDAY($A$2,COUNT($A$2:$A1013))</f>
        <v>46344</v>
      </c>
      <c r="B1014" s="4">
        <f t="shared" si="30"/>
        <v>2026</v>
      </c>
      <c r="C1014" s="3">
        <v>5.2299999999999999E-2</v>
      </c>
      <c r="D1014" s="3">
        <v>6.0999999999999999E-2</v>
      </c>
      <c r="E1014" s="7">
        <v>0.5</v>
      </c>
      <c r="F1014" s="5">
        <f t="shared" si="31"/>
        <v>5.6649999999999999E-2</v>
      </c>
    </row>
    <row r="1015" spans="1:6">
      <c r="A1015" s="11">
        <f>WORKDAY($A$2,COUNT($A$2:$A1014))</f>
        <v>46345</v>
      </c>
      <c r="B1015" s="4">
        <f t="shared" si="30"/>
        <v>2026</v>
      </c>
      <c r="C1015" s="3">
        <v>5.2299999999999999E-2</v>
      </c>
      <c r="D1015" s="3">
        <v>6.0999999999999999E-2</v>
      </c>
      <c r="E1015" s="7">
        <v>0.5</v>
      </c>
      <c r="F1015" s="5">
        <f t="shared" si="31"/>
        <v>5.6649999999999999E-2</v>
      </c>
    </row>
    <row r="1016" spans="1:6">
      <c r="A1016" s="11">
        <f>WORKDAY($A$2,COUNT($A$2:$A1015))</f>
        <v>46346</v>
      </c>
      <c r="B1016" s="4">
        <f t="shared" si="30"/>
        <v>2026</v>
      </c>
      <c r="C1016" s="3">
        <v>5.2299999999999999E-2</v>
      </c>
      <c r="D1016" s="3">
        <v>6.0999999999999999E-2</v>
      </c>
      <c r="E1016" s="7">
        <v>0.5</v>
      </c>
      <c r="F1016" s="5">
        <f t="shared" si="31"/>
        <v>5.6649999999999999E-2</v>
      </c>
    </row>
    <row r="1017" spans="1:6">
      <c r="A1017" s="11">
        <f>WORKDAY($A$2,COUNT($A$2:$A1016))</f>
        <v>46349</v>
      </c>
      <c r="B1017" s="4">
        <f t="shared" si="30"/>
        <v>2026</v>
      </c>
      <c r="C1017" s="3">
        <v>5.2299999999999999E-2</v>
      </c>
      <c r="D1017" s="3">
        <v>6.0999999999999999E-2</v>
      </c>
      <c r="E1017" s="7">
        <v>0.5</v>
      </c>
      <c r="F1017" s="5">
        <f t="shared" si="31"/>
        <v>5.6649999999999999E-2</v>
      </c>
    </row>
    <row r="1018" spans="1:6">
      <c r="A1018" s="11">
        <f>WORKDAY($A$2,COUNT($A$2:$A1017))</f>
        <v>46350</v>
      </c>
      <c r="B1018" s="4">
        <f t="shared" si="30"/>
        <v>2026</v>
      </c>
      <c r="C1018" s="3">
        <v>5.2299999999999999E-2</v>
      </c>
      <c r="D1018" s="3">
        <v>6.0999999999999999E-2</v>
      </c>
      <c r="E1018" s="7">
        <v>0.5</v>
      </c>
      <c r="F1018" s="5">
        <f t="shared" si="31"/>
        <v>5.6649999999999999E-2</v>
      </c>
    </row>
    <row r="1019" spans="1:6">
      <c r="A1019" s="11">
        <f>WORKDAY($A$2,COUNT($A$2:$A1018))</f>
        <v>46351</v>
      </c>
      <c r="B1019" s="4">
        <f t="shared" si="30"/>
        <v>2026</v>
      </c>
      <c r="C1019" s="3">
        <v>5.2299999999999999E-2</v>
      </c>
      <c r="D1019" s="3">
        <v>6.0999999999999999E-2</v>
      </c>
      <c r="E1019" s="7">
        <v>0.5</v>
      </c>
      <c r="F1019" s="5">
        <f t="shared" si="31"/>
        <v>5.6649999999999999E-2</v>
      </c>
    </row>
    <row r="1020" spans="1:6">
      <c r="A1020" s="11">
        <f>WORKDAY($A$2,COUNT($A$2:$A1019))</f>
        <v>46352</v>
      </c>
      <c r="B1020" s="4">
        <f t="shared" si="30"/>
        <v>2026</v>
      </c>
      <c r="C1020" s="3">
        <v>5.2299999999999999E-2</v>
      </c>
      <c r="D1020" s="3">
        <v>6.0999999999999999E-2</v>
      </c>
      <c r="E1020" s="7">
        <v>0.5</v>
      </c>
      <c r="F1020" s="5">
        <f t="shared" si="31"/>
        <v>5.6649999999999999E-2</v>
      </c>
    </row>
    <row r="1021" spans="1:6">
      <c r="A1021" s="11">
        <f>WORKDAY($A$2,COUNT($A$2:$A1020))</f>
        <v>46353</v>
      </c>
      <c r="B1021" s="4">
        <f t="shared" si="30"/>
        <v>2026</v>
      </c>
      <c r="C1021" s="3">
        <v>5.2299999999999999E-2</v>
      </c>
      <c r="D1021" s="3">
        <v>6.0999999999999999E-2</v>
      </c>
      <c r="E1021" s="7">
        <v>0.5</v>
      </c>
      <c r="F1021" s="5">
        <f t="shared" si="31"/>
        <v>5.6649999999999999E-2</v>
      </c>
    </row>
    <row r="1022" spans="1:6">
      <c r="A1022" s="11">
        <f>WORKDAY($A$2,COUNT($A$2:$A1021))</f>
        <v>46356</v>
      </c>
      <c r="B1022" s="4">
        <f t="shared" ref="B1022:B1045" si="32" xml:space="preserve"> YEAR( A1022 )</f>
        <v>2026</v>
      </c>
      <c r="C1022" s="3">
        <v>5.2299999999999999E-2</v>
      </c>
      <c r="D1022" s="3">
        <v>6.0999999999999999E-2</v>
      </c>
      <c r="E1022" s="7">
        <v>0.5</v>
      </c>
      <c r="F1022" s="5">
        <f t="shared" ref="F1022:F1045" si="33" xml:space="preserve"> E1022 * C1022 + ( 1 - E1022 ) * D1022</f>
        <v>5.6649999999999999E-2</v>
      </c>
    </row>
    <row r="1023" spans="1:6">
      <c r="A1023" s="11">
        <f>WORKDAY($A$2,COUNT($A$2:$A1022))</f>
        <v>46357</v>
      </c>
      <c r="B1023" s="4">
        <f t="shared" si="32"/>
        <v>2026</v>
      </c>
      <c r="C1023" s="3">
        <v>5.2299999999999999E-2</v>
      </c>
      <c r="D1023" s="3">
        <v>6.0999999999999999E-2</v>
      </c>
      <c r="E1023" s="7">
        <v>0.5</v>
      </c>
      <c r="F1023" s="5">
        <f t="shared" si="33"/>
        <v>5.6649999999999999E-2</v>
      </c>
    </row>
    <row r="1024" spans="1:6">
      <c r="A1024" s="11">
        <f>WORKDAY($A$2,COUNT($A$2:$A1023))</f>
        <v>46358</v>
      </c>
      <c r="B1024" s="4">
        <f t="shared" si="32"/>
        <v>2026</v>
      </c>
      <c r="C1024" s="3">
        <v>5.2299999999999999E-2</v>
      </c>
      <c r="D1024" s="3">
        <v>6.0999999999999999E-2</v>
      </c>
      <c r="E1024" s="7">
        <v>0.5</v>
      </c>
      <c r="F1024" s="5">
        <f t="shared" si="33"/>
        <v>5.6649999999999999E-2</v>
      </c>
    </row>
    <row r="1025" spans="1:6">
      <c r="A1025" s="11">
        <f>WORKDAY($A$2,COUNT($A$2:$A1024))</f>
        <v>46359</v>
      </c>
      <c r="B1025" s="4">
        <f t="shared" si="32"/>
        <v>2026</v>
      </c>
      <c r="C1025" s="3">
        <v>5.2299999999999999E-2</v>
      </c>
      <c r="D1025" s="3">
        <v>6.0999999999999999E-2</v>
      </c>
      <c r="E1025" s="7">
        <v>0.5</v>
      </c>
      <c r="F1025" s="5">
        <f t="shared" si="33"/>
        <v>5.6649999999999999E-2</v>
      </c>
    </row>
    <row r="1026" spans="1:6">
      <c r="A1026" s="11">
        <f>WORKDAY($A$2,COUNT($A$2:$A1025))</f>
        <v>46360</v>
      </c>
      <c r="B1026" s="4">
        <f t="shared" si="32"/>
        <v>2026</v>
      </c>
      <c r="C1026" s="3">
        <v>5.2299999999999999E-2</v>
      </c>
      <c r="D1026" s="3">
        <v>6.0999999999999999E-2</v>
      </c>
      <c r="E1026" s="7">
        <v>0.5</v>
      </c>
      <c r="F1026" s="5">
        <f t="shared" si="33"/>
        <v>5.6649999999999999E-2</v>
      </c>
    </row>
    <row r="1027" spans="1:6">
      <c r="A1027" s="11">
        <f>WORKDAY($A$2,COUNT($A$2:$A1026))</f>
        <v>46363</v>
      </c>
      <c r="B1027" s="4">
        <f t="shared" si="32"/>
        <v>2026</v>
      </c>
      <c r="C1027" s="3">
        <v>5.2299999999999999E-2</v>
      </c>
      <c r="D1027" s="3">
        <v>6.0999999999999999E-2</v>
      </c>
      <c r="E1027" s="7">
        <v>0.5</v>
      </c>
      <c r="F1027" s="5">
        <f t="shared" si="33"/>
        <v>5.6649999999999999E-2</v>
      </c>
    </row>
    <row r="1028" spans="1:6">
      <c r="A1028" s="11">
        <f>WORKDAY($A$2,COUNT($A$2:$A1027))</f>
        <v>46364</v>
      </c>
      <c r="B1028" s="4">
        <f t="shared" si="32"/>
        <v>2026</v>
      </c>
      <c r="C1028" s="3">
        <v>5.2299999999999999E-2</v>
      </c>
      <c r="D1028" s="3">
        <v>6.0999999999999999E-2</v>
      </c>
      <c r="E1028" s="7">
        <v>0.5</v>
      </c>
      <c r="F1028" s="5">
        <f t="shared" si="33"/>
        <v>5.6649999999999999E-2</v>
      </c>
    </row>
    <row r="1029" spans="1:6">
      <c r="A1029" s="11">
        <f>WORKDAY($A$2,COUNT($A$2:$A1028))</f>
        <v>46365</v>
      </c>
      <c r="B1029" s="4">
        <f t="shared" si="32"/>
        <v>2026</v>
      </c>
      <c r="C1029" s="3">
        <v>5.2299999999999999E-2</v>
      </c>
      <c r="D1029" s="3">
        <v>6.0999999999999999E-2</v>
      </c>
      <c r="E1029" s="7">
        <v>0.5</v>
      </c>
      <c r="F1029" s="5">
        <f t="shared" si="33"/>
        <v>5.6649999999999999E-2</v>
      </c>
    </row>
    <row r="1030" spans="1:6">
      <c r="A1030" s="11">
        <f>WORKDAY($A$2,COUNT($A$2:$A1029))</f>
        <v>46366</v>
      </c>
      <c r="B1030" s="4">
        <f t="shared" si="32"/>
        <v>2026</v>
      </c>
      <c r="C1030" s="3">
        <v>5.2299999999999999E-2</v>
      </c>
      <c r="D1030" s="3">
        <v>6.0999999999999999E-2</v>
      </c>
      <c r="E1030" s="7">
        <v>0.5</v>
      </c>
      <c r="F1030" s="5">
        <f t="shared" si="33"/>
        <v>5.6649999999999999E-2</v>
      </c>
    </row>
    <row r="1031" spans="1:6">
      <c r="A1031" s="11">
        <f>WORKDAY($A$2,COUNT($A$2:$A1030))</f>
        <v>46367</v>
      </c>
      <c r="B1031" s="4">
        <f t="shared" si="32"/>
        <v>2026</v>
      </c>
      <c r="C1031" s="3">
        <v>5.2299999999999999E-2</v>
      </c>
      <c r="D1031" s="3">
        <v>6.0999999999999999E-2</v>
      </c>
      <c r="E1031" s="7">
        <v>0.5</v>
      </c>
      <c r="F1031" s="5">
        <f t="shared" si="33"/>
        <v>5.6649999999999999E-2</v>
      </c>
    </row>
    <row r="1032" spans="1:6">
      <c r="A1032" s="11">
        <f>WORKDAY($A$2,COUNT($A$2:$A1031))</f>
        <v>46370</v>
      </c>
      <c r="B1032" s="4">
        <f t="shared" si="32"/>
        <v>2026</v>
      </c>
      <c r="C1032" s="3">
        <v>5.2299999999999999E-2</v>
      </c>
      <c r="D1032" s="3">
        <v>6.0999999999999999E-2</v>
      </c>
      <c r="E1032" s="7">
        <v>0.5</v>
      </c>
      <c r="F1032" s="5">
        <f t="shared" si="33"/>
        <v>5.6649999999999999E-2</v>
      </c>
    </row>
    <row r="1033" spans="1:6">
      <c r="A1033" s="11">
        <f>WORKDAY($A$2,COUNT($A$2:$A1032))</f>
        <v>46371</v>
      </c>
      <c r="B1033" s="4">
        <f t="shared" si="32"/>
        <v>2026</v>
      </c>
      <c r="C1033" s="3">
        <v>5.2299999999999999E-2</v>
      </c>
      <c r="D1033" s="3">
        <v>6.0999999999999999E-2</v>
      </c>
      <c r="E1033" s="7">
        <v>0.5</v>
      </c>
      <c r="F1033" s="5">
        <f t="shared" si="33"/>
        <v>5.6649999999999999E-2</v>
      </c>
    </row>
    <row r="1034" spans="1:6">
      <c r="A1034" s="11">
        <f>WORKDAY($A$2,COUNT($A$2:$A1033))</f>
        <v>46372</v>
      </c>
      <c r="B1034" s="4">
        <f t="shared" si="32"/>
        <v>2026</v>
      </c>
      <c r="C1034" s="3">
        <v>5.2299999999999999E-2</v>
      </c>
      <c r="D1034" s="3">
        <v>6.0999999999999999E-2</v>
      </c>
      <c r="E1034" s="7">
        <v>0.5</v>
      </c>
      <c r="F1034" s="5">
        <f t="shared" si="33"/>
        <v>5.6649999999999999E-2</v>
      </c>
    </row>
    <row r="1035" spans="1:6">
      <c r="A1035" s="11">
        <f>WORKDAY($A$2,COUNT($A$2:$A1034))</f>
        <v>46373</v>
      </c>
      <c r="B1035" s="4">
        <f t="shared" si="32"/>
        <v>2026</v>
      </c>
      <c r="C1035" s="3">
        <v>5.2299999999999999E-2</v>
      </c>
      <c r="D1035" s="3">
        <v>6.0999999999999999E-2</v>
      </c>
      <c r="E1035" s="7">
        <v>0.5</v>
      </c>
      <c r="F1035" s="5">
        <f t="shared" si="33"/>
        <v>5.6649999999999999E-2</v>
      </c>
    </row>
    <row r="1036" spans="1:6">
      <c r="A1036" s="11">
        <f>WORKDAY($A$2,COUNT($A$2:$A1035))</f>
        <v>46374</v>
      </c>
      <c r="B1036" s="4">
        <f t="shared" si="32"/>
        <v>2026</v>
      </c>
      <c r="C1036" s="3">
        <v>5.2299999999999999E-2</v>
      </c>
      <c r="D1036" s="3">
        <v>6.0999999999999999E-2</v>
      </c>
      <c r="E1036" s="7">
        <v>0.5</v>
      </c>
      <c r="F1036" s="5">
        <f t="shared" si="33"/>
        <v>5.6649999999999999E-2</v>
      </c>
    </row>
    <row r="1037" spans="1:6">
      <c r="A1037" s="11">
        <f>WORKDAY($A$2,COUNT($A$2:$A1036))</f>
        <v>46377</v>
      </c>
      <c r="B1037" s="4">
        <f t="shared" si="32"/>
        <v>2026</v>
      </c>
      <c r="C1037" s="3">
        <v>5.2299999999999999E-2</v>
      </c>
      <c r="D1037" s="3">
        <v>6.0999999999999999E-2</v>
      </c>
      <c r="E1037" s="7">
        <v>0.5</v>
      </c>
      <c r="F1037" s="5">
        <f t="shared" si="33"/>
        <v>5.6649999999999999E-2</v>
      </c>
    </row>
    <row r="1038" spans="1:6">
      <c r="A1038" s="11">
        <f>WORKDAY($A$2,COUNT($A$2:$A1037))</f>
        <v>46378</v>
      </c>
      <c r="B1038" s="4">
        <f t="shared" si="32"/>
        <v>2026</v>
      </c>
      <c r="C1038" s="3">
        <v>5.2299999999999999E-2</v>
      </c>
      <c r="D1038" s="3">
        <v>6.0999999999999999E-2</v>
      </c>
      <c r="E1038" s="7">
        <v>0.5</v>
      </c>
      <c r="F1038" s="5">
        <f t="shared" si="33"/>
        <v>5.6649999999999999E-2</v>
      </c>
    </row>
    <row r="1039" spans="1:6">
      <c r="A1039" s="11">
        <f>WORKDAY($A$2,COUNT($A$2:$A1038))</f>
        <v>46379</v>
      </c>
      <c r="B1039" s="4">
        <f t="shared" si="32"/>
        <v>2026</v>
      </c>
      <c r="C1039" s="3">
        <v>5.2299999999999999E-2</v>
      </c>
      <c r="D1039" s="3">
        <v>6.0999999999999999E-2</v>
      </c>
      <c r="E1039" s="7">
        <v>0.5</v>
      </c>
      <c r="F1039" s="5">
        <f t="shared" si="33"/>
        <v>5.6649999999999999E-2</v>
      </c>
    </row>
    <row r="1040" spans="1:6">
      <c r="A1040" s="11">
        <f>WORKDAY($A$2,COUNT($A$2:$A1039))</f>
        <v>46380</v>
      </c>
      <c r="B1040" s="4">
        <f t="shared" si="32"/>
        <v>2026</v>
      </c>
      <c r="C1040" s="3">
        <v>5.2299999999999999E-2</v>
      </c>
      <c r="D1040" s="3">
        <v>6.0999999999999999E-2</v>
      </c>
      <c r="E1040" s="7">
        <v>0.5</v>
      </c>
      <c r="F1040" s="5">
        <f t="shared" si="33"/>
        <v>5.6649999999999999E-2</v>
      </c>
    </row>
    <row r="1041" spans="1:6">
      <c r="A1041" s="11">
        <f>WORKDAY($A$2,COUNT($A$2:$A1040))</f>
        <v>46381</v>
      </c>
      <c r="B1041" s="4">
        <f t="shared" si="32"/>
        <v>2026</v>
      </c>
      <c r="C1041" s="3">
        <v>5.2299999999999999E-2</v>
      </c>
      <c r="D1041" s="3">
        <v>6.0999999999999999E-2</v>
      </c>
      <c r="E1041" s="7">
        <v>0.5</v>
      </c>
      <c r="F1041" s="5">
        <f t="shared" si="33"/>
        <v>5.6649999999999999E-2</v>
      </c>
    </row>
    <row r="1042" spans="1:6">
      <c r="A1042" s="11">
        <f>WORKDAY($A$2,COUNT($A$2:$A1041))</f>
        <v>46384</v>
      </c>
      <c r="B1042" s="4">
        <f t="shared" si="32"/>
        <v>2026</v>
      </c>
      <c r="C1042" s="3">
        <v>5.2299999999999999E-2</v>
      </c>
      <c r="D1042" s="3">
        <v>6.0999999999999999E-2</v>
      </c>
      <c r="E1042" s="7">
        <v>0.5</v>
      </c>
      <c r="F1042" s="5">
        <f t="shared" si="33"/>
        <v>5.6649999999999999E-2</v>
      </c>
    </row>
    <row r="1043" spans="1:6">
      <c r="A1043" s="11">
        <f>WORKDAY($A$2,COUNT($A$2:$A1042))</f>
        <v>46385</v>
      </c>
      <c r="B1043" s="4">
        <f t="shared" si="32"/>
        <v>2026</v>
      </c>
      <c r="C1043" s="3">
        <v>5.2299999999999999E-2</v>
      </c>
      <c r="D1043" s="3">
        <v>6.0999999999999999E-2</v>
      </c>
      <c r="E1043" s="7">
        <v>0.5</v>
      </c>
      <c r="F1043" s="5">
        <f t="shared" si="33"/>
        <v>5.6649999999999999E-2</v>
      </c>
    </row>
    <row r="1044" spans="1:6">
      <c r="A1044" s="11">
        <f>WORKDAY($A$2,COUNT($A$2:$A1043))</f>
        <v>46386</v>
      </c>
      <c r="B1044" s="4">
        <f t="shared" si="32"/>
        <v>2026</v>
      </c>
      <c r="C1044" s="3">
        <v>5.2299999999999999E-2</v>
      </c>
      <c r="D1044" s="3">
        <v>6.0999999999999999E-2</v>
      </c>
      <c r="E1044" s="7">
        <v>0.5</v>
      </c>
      <c r="F1044" s="5">
        <f t="shared" si="33"/>
        <v>5.6649999999999999E-2</v>
      </c>
    </row>
    <row r="1045" spans="1:6">
      <c r="A1045" s="11">
        <f>WORKDAY($A$2,COUNT($A$2:$A1044))</f>
        <v>46387</v>
      </c>
      <c r="B1045" s="4">
        <f t="shared" si="32"/>
        <v>2026</v>
      </c>
      <c r="C1045" s="3">
        <v>5.2299999999999999E-2</v>
      </c>
      <c r="D1045" s="3">
        <v>6.0999999999999999E-2</v>
      </c>
      <c r="E1045" s="7">
        <v>0.5</v>
      </c>
      <c r="F1045" s="5">
        <f t="shared" si="33"/>
        <v>5.6649999999999999E-2</v>
      </c>
    </row>
    <row r="1046" spans="1:6">
      <c r="A1046" s="11"/>
      <c r="B1046" s="11"/>
    </row>
    <row r="1047" spans="1:6">
      <c r="A1047" s="11"/>
      <c r="B1047" s="11"/>
    </row>
    <row r="1048" spans="1:6">
      <c r="A1048" s="11"/>
      <c r="B1048" s="11"/>
    </row>
    <row r="1049" spans="1:6">
      <c r="A1049" s="11"/>
      <c r="B1049" s="11"/>
    </row>
    <row r="1050" spans="1:6">
      <c r="A1050" s="11"/>
      <c r="B1050" s="11"/>
    </row>
    <row r="1051" spans="1:6">
      <c r="A1051" s="11"/>
      <c r="B1051" s="11"/>
    </row>
    <row r="1052" spans="1:6">
      <c r="A1052" s="11"/>
      <c r="B1052" s="11"/>
    </row>
    <row r="1053" spans="1:6">
      <c r="A1053" s="11"/>
      <c r="B1053" s="11"/>
    </row>
    <row r="1054" spans="1:6">
      <c r="A1054" s="11"/>
      <c r="B1054" s="11"/>
    </row>
    <row r="1055" spans="1:6">
      <c r="A1055" s="11"/>
      <c r="B1055" s="11"/>
    </row>
    <row r="1056" spans="1:6">
      <c r="A1056" s="11"/>
      <c r="B1056" s="11"/>
    </row>
    <row r="1057" spans="1:2">
      <c r="A1057" s="11"/>
      <c r="B1057" s="11"/>
    </row>
    <row r="1058" spans="1:2">
      <c r="A1058" s="11"/>
      <c r="B1058" s="11"/>
    </row>
    <row r="1059" spans="1:2">
      <c r="A1059" s="11"/>
      <c r="B1059" s="11"/>
    </row>
    <row r="1060" spans="1:2">
      <c r="A1060" s="11"/>
      <c r="B1060" s="11"/>
    </row>
    <row r="1061" spans="1:2">
      <c r="A1061" s="11"/>
      <c r="B1061" s="11"/>
    </row>
    <row r="1062" spans="1:2">
      <c r="A1062" s="11"/>
      <c r="B1062" s="11"/>
    </row>
    <row r="1063" spans="1:2">
      <c r="A1063" s="11"/>
      <c r="B1063" s="11"/>
    </row>
    <row r="1064" spans="1:2">
      <c r="A1064" s="11"/>
      <c r="B1064" s="11"/>
    </row>
    <row r="1065" spans="1:2">
      <c r="A1065" s="11"/>
      <c r="B1065" s="11"/>
    </row>
    <row r="1066" spans="1:2">
      <c r="A1066" s="11"/>
      <c r="B1066" s="11"/>
    </row>
    <row r="1067" spans="1:2">
      <c r="A1067" s="11"/>
      <c r="B1067" s="11"/>
    </row>
    <row r="1068" spans="1:2">
      <c r="A1068" s="11"/>
      <c r="B1068" s="11"/>
    </row>
    <row r="1069" spans="1:2">
      <c r="A1069" s="11"/>
      <c r="B1069" s="11"/>
    </row>
    <row r="1070" spans="1:2">
      <c r="A1070" s="11"/>
      <c r="B1070" s="11"/>
    </row>
    <row r="1071" spans="1:2">
      <c r="A1071" s="11"/>
      <c r="B1071" s="11"/>
    </row>
    <row r="1072" spans="1:2">
      <c r="A1072" s="11"/>
      <c r="B1072" s="11"/>
    </row>
    <row r="1073" spans="1:2">
      <c r="A1073" s="11"/>
      <c r="B1073" s="11"/>
    </row>
    <row r="1074" spans="1:2">
      <c r="A1074" s="11"/>
      <c r="B1074" s="11"/>
    </row>
    <row r="1075" spans="1:2">
      <c r="A1075" s="11"/>
      <c r="B1075" s="11"/>
    </row>
    <row r="1076" spans="1:2">
      <c r="A1076" s="11"/>
      <c r="B1076" s="11"/>
    </row>
    <row r="1077" spans="1:2">
      <c r="A1077" s="11"/>
      <c r="B1077" s="11"/>
    </row>
    <row r="1078" spans="1:2">
      <c r="A1078" s="11"/>
      <c r="B1078" s="11"/>
    </row>
    <row r="1079" spans="1:2">
      <c r="A1079" s="11"/>
      <c r="B1079" s="11"/>
    </row>
    <row r="1080" spans="1:2">
      <c r="A1080" s="11"/>
      <c r="B1080" s="11"/>
    </row>
    <row r="1081" spans="1:2">
      <c r="A1081" s="11"/>
      <c r="B1081" s="11"/>
    </row>
    <row r="1082" spans="1:2">
      <c r="A1082" s="11"/>
      <c r="B1082" s="11"/>
    </row>
    <row r="1083" spans="1:2">
      <c r="A1083" s="11"/>
      <c r="B1083" s="11"/>
    </row>
    <row r="1084" spans="1:2">
      <c r="A1084" s="11"/>
      <c r="B1084" s="11"/>
    </row>
    <row r="1085" spans="1:2">
      <c r="A1085" s="11"/>
      <c r="B1085" s="11"/>
    </row>
    <row r="1086" spans="1:2">
      <c r="A1086" s="11"/>
      <c r="B1086" s="11"/>
    </row>
    <row r="1087" spans="1:2">
      <c r="A1087" s="11"/>
      <c r="B1087" s="11"/>
    </row>
    <row r="1088" spans="1:2">
      <c r="A1088" s="11"/>
      <c r="B1088" s="11"/>
    </row>
    <row r="1089" spans="1:2">
      <c r="A1089" s="11"/>
      <c r="B1089" s="11"/>
    </row>
    <row r="1090" spans="1:2">
      <c r="A1090" s="11"/>
      <c r="B1090" s="11"/>
    </row>
    <row r="1091" spans="1:2">
      <c r="A1091" s="11"/>
      <c r="B1091" s="11"/>
    </row>
    <row r="1092" spans="1:2">
      <c r="A1092" s="11"/>
      <c r="B1092" s="11"/>
    </row>
    <row r="1093" spans="1:2">
      <c r="A1093" s="11"/>
      <c r="B1093" s="11"/>
    </row>
    <row r="1094" spans="1:2">
      <c r="A1094" s="11"/>
      <c r="B1094" s="11"/>
    </row>
    <row r="1095" spans="1:2">
      <c r="A1095" s="11"/>
      <c r="B1095" s="11"/>
    </row>
    <row r="1096" spans="1:2">
      <c r="A1096" s="11"/>
      <c r="B1096" s="11"/>
    </row>
    <row r="1097" spans="1:2">
      <c r="A1097" s="11"/>
      <c r="B1097" s="11"/>
    </row>
    <row r="1098" spans="1:2">
      <c r="A1098" s="11"/>
      <c r="B1098" s="11"/>
    </row>
    <row r="1099" spans="1:2">
      <c r="A1099" s="11"/>
      <c r="B1099" s="11"/>
    </row>
    <row r="1100" spans="1:2">
      <c r="A1100" s="11"/>
      <c r="B1100" s="11"/>
    </row>
    <row r="1101" spans="1:2">
      <c r="A1101" s="11"/>
      <c r="B1101" s="11"/>
    </row>
    <row r="1102" spans="1:2">
      <c r="A1102" s="11"/>
      <c r="B1102" s="11"/>
    </row>
    <row r="1103" spans="1:2">
      <c r="A1103" s="11"/>
      <c r="B1103" s="11"/>
    </row>
    <row r="1104" spans="1:2">
      <c r="A1104" s="11"/>
      <c r="B1104" s="11"/>
    </row>
    <row r="1105" spans="1:2">
      <c r="A1105" s="11"/>
      <c r="B1105" s="11"/>
    </row>
    <row r="1106" spans="1:2">
      <c r="A1106" s="11"/>
      <c r="B1106" s="11"/>
    </row>
    <row r="1107" spans="1:2">
      <c r="A1107" s="11"/>
      <c r="B1107" s="11"/>
    </row>
    <row r="1108" spans="1:2">
      <c r="A1108" s="11"/>
      <c r="B1108" s="11"/>
    </row>
    <row r="1109" spans="1:2">
      <c r="A1109" s="11"/>
      <c r="B1109" s="11"/>
    </row>
    <row r="1110" spans="1:2">
      <c r="A1110" s="11"/>
      <c r="B1110" s="11"/>
    </row>
    <row r="1111" spans="1:2">
      <c r="A1111" s="11"/>
      <c r="B1111" s="11"/>
    </row>
    <row r="1112" spans="1:2">
      <c r="A1112" s="11"/>
      <c r="B1112" s="11"/>
    </row>
    <row r="1113" spans="1:2">
      <c r="A1113" s="11"/>
      <c r="B1113" s="11"/>
    </row>
    <row r="1114" spans="1:2">
      <c r="A1114" s="11"/>
      <c r="B1114" s="11"/>
    </row>
    <row r="1115" spans="1:2">
      <c r="A1115" s="11"/>
      <c r="B1115" s="11"/>
    </row>
    <row r="1116" spans="1:2">
      <c r="A1116" s="11"/>
      <c r="B1116" s="11"/>
    </row>
    <row r="1117" spans="1:2">
      <c r="A1117" s="11"/>
      <c r="B1117" s="11"/>
    </row>
    <row r="1118" spans="1:2">
      <c r="A1118" s="11"/>
      <c r="B1118" s="11"/>
    </row>
    <row r="1119" spans="1:2">
      <c r="A1119" s="11"/>
      <c r="B1119" s="11"/>
    </row>
    <row r="1120" spans="1:2">
      <c r="A1120" s="11"/>
      <c r="B1120" s="11"/>
    </row>
    <row r="1121" spans="1:2">
      <c r="A1121" s="11"/>
      <c r="B1121" s="11"/>
    </row>
    <row r="1122" spans="1:2">
      <c r="A1122" s="11"/>
      <c r="B1122" s="11"/>
    </row>
    <row r="1123" spans="1:2">
      <c r="A1123" s="11"/>
      <c r="B1123" s="11"/>
    </row>
    <row r="1124" spans="1:2">
      <c r="A1124" s="11"/>
      <c r="B1124" s="11"/>
    </row>
    <row r="1125" spans="1:2">
      <c r="A1125" s="11"/>
      <c r="B1125" s="11"/>
    </row>
    <row r="1126" spans="1:2">
      <c r="A1126" s="11"/>
      <c r="B1126" s="11"/>
    </row>
    <row r="1127" spans="1:2">
      <c r="A1127" s="11"/>
      <c r="B1127" s="11"/>
    </row>
    <row r="1128" spans="1:2">
      <c r="A1128" s="11"/>
      <c r="B1128" s="11"/>
    </row>
    <row r="1129" spans="1:2">
      <c r="A1129" s="11"/>
      <c r="B1129" s="11"/>
    </row>
    <row r="1130" spans="1:2">
      <c r="A1130" s="11"/>
      <c r="B1130" s="11"/>
    </row>
    <row r="1131" spans="1:2">
      <c r="A1131" s="11"/>
      <c r="B1131" s="11"/>
    </row>
    <row r="1132" spans="1:2">
      <c r="A1132" s="11"/>
      <c r="B1132" s="11"/>
    </row>
    <row r="1133" spans="1:2">
      <c r="A1133" s="11"/>
      <c r="B1133" s="11"/>
    </row>
    <row r="1134" spans="1:2">
      <c r="A1134" s="11"/>
      <c r="B1134" s="11"/>
    </row>
    <row r="1135" spans="1:2">
      <c r="A1135" s="11"/>
      <c r="B1135" s="11"/>
    </row>
    <row r="1136" spans="1:2">
      <c r="A1136" s="11"/>
      <c r="B1136" s="11"/>
    </row>
    <row r="1137" spans="1:2">
      <c r="A1137" s="11"/>
      <c r="B1137" s="11"/>
    </row>
    <row r="1138" spans="1:2">
      <c r="A1138" s="11"/>
      <c r="B1138" s="11"/>
    </row>
    <row r="1139" spans="1:2">
      <c r="A1139" s="11"/>
      <c r="B1139" s="11"/>
    </row>
    <row r="1140" spans="1:2">
      <c r="A1140" s="11"/>
      <c r="B1140" s="11"/>
    </row>
    <row r="1141" spans="1:2">
      <c r="A1141" s="11"/>
      <c r="B1141" s="11"/>
    </row>
    <row r="1142" spans="1:2">
      <c r="A1142" s="11"/>
      <c r="B1142" s="11"/>
    </row>
    <row r="1143" spans="1:2">
      <c r="A1143" s="11"/>
      <c r="B1143" s="11"/>
    </row>
    <row r="1144" spans="1:2">
      <c r="A1144" s="11"/>
      <c r="B1144" s="11"/>
    </row>
    <row r="1145" spans="1:2">
      <c r="A1145" s="11"/>
      <c r="B1145" s="11"/>
    </row>
    <row r="1146" spans="1:2">
      <c r="A1146" s="11"/>
      <c r="B1146" s="11"/>
    </row>
    <row r="1147" spans="1:2">
      <c r="A1147" s="11"/>
      <c r="B1147" s="11"/>
    </row>
    <row r="1148" spans="1:2">
      <c r="A1148" s="11"/>
      <c r="B1148" s="11"/>
    </row>
    <row r="1149" spans="1:2">
      <c r="A1149" s="11"/>
      <c r="B1149" s="11"/>
    </row>
    <row r="1150" spans="1:2">
      <c r="A1150" s="11"/>
      <c r="B1150" s="11"/>
    </row>
    <row r="1151" spans="1:2">
      <c r="A1151" s="11"/>
      <c r="B1151" s="11"/>
    </row>
    <row r="1152" spans="1:2">
      <c r="A1152" s="11"/>
      <c r="B1152" s="11"/>
    </row>
    <row r="1153" spans="1:2">
      <c r="A1153" s="11"/>
      <c r="B1153" s="11"/>
    </row>
    <row r="1154" spans="1:2">
      <c r="A1154" s="11"/>
      <c r="B1154" s="11"/>
    </row>
    <row r="1155" spans="1:2">
      <c r="A1155" s="11"/>
      <c r="B1155" s="11"/>
    </row>
    <row r="1156" spans="1:2">
      <c r="A1156" s="11"/>
      <c r="B1156" s="11"/>
    </row>
    <row r="1157" spans="1:2">
      <c r="A1157" s="11"/>
      <c r="B1157" s="11"/>
    </row>
    <row r="1158" spans="1:2">
      <c r="A1158" s="11"/>
      <c r="B1158" s="11"/>
    </row>
    <row r="1159" spans="1:2">
      <c r="A1159" s="11"/>
      <c r="B1159" s="11"/>
    </row>
    <row r="1160" spans="1:2">
      <c r="A1160" s="11"/>
      <c r="B1160" s="11"/>
    </row>
    <row r="1161" spans="1:2">
      <c r="A1161" s="11"/>
      <c r="B1161" s="11"/>
    </row>
    <row r="1162" spans="1:2">
      <c r="A1162" s="11"/>
      <c r="B1162" s="11"/>
    </row>
    <row r="1163" spans="1:2">
      <c r="A1163" s="11"/>
      <c r="B1163" s="11"/>
    </row>
    <row r="1164" spans="1:2">
      <c r="A1164" s="11"/>
      <c r="B1164" s="11"/>
    </row>
    <row r="1165" spans="1:2">
      <c r="A1165" s="11"/>
      <c r="B1165" s="11"/>
    </row>
    <row r="1166" spans="1:2">
      <c r="A1166" s="11"/>
      <c r="B1166" s="11"/>
    </row>
    <row r="1167" spans="1:2">
      <c r="A1167" s="11"/>
      <c r="B1167" s="11"/>
    </row>
    <row r="1168" spans="1:2">
      <c r="A1168" s="11"/>
      <c r="B1168" s="11"/>
    </row>
    <row r="1169" spans="1:2">
      <c r="A1169" s="11"/>
      <c r="B1169" s="11"/>
    </row>
    <row r="1170" spans="1:2">
      <c r="A1170" s="11"/>
      <c r="B1170" s="11"/>
    </row>
    <row r="1171" spans="1:2">
      <c r="A1171" s="11"/>
      <c r="B1171" s="11"/>
    </row>
    <row r="1172" spans="1:2">
      <c r="A1172" s="11"/>
      <c r="B1172" s="11"/>
    </row>
    <row r="1173" spans="1:2">
      <c r="A1173" s="11"/>
      <c r="B1173" s="11"/>
    </row>
    <row r="1174" spans="1:2">
      <c r="A1174" s="11"/>
      <c r="B1174" s="11"/>
    </row>
    <row r="1175" spans="1:2">
      <c r="A1175" s="11"/>
      <c r="B1175" s="11"/>
    </row>
    <row r="1176" spans="1:2">
      <c r="A1176" s="11"/>
      <c r="B1176" s="11"/>
    </row>
    <row r="1177" spans="1:2">
      <c r="A1177" s="11"/>
      <c r="B1177" s="11"/>
    </row>
    <row r="1178" spans="1:2">
      <c r="A1178" s="11"/>
      <c r="B1178" s="11"/>
    </row>
    <row r="1179" spans="1:2">
      <c r="A1179" s="11"/>
      <c r="B1179" s="11"/>
    </row>
    <row r="1180" spans="1:2">
      <c r="A1180" s="11"/>
      <c r="B1180" s="11"/>
    </row>
    <row r="1181" spans="1:2">
      <c r="A1181" s="11"/>
      <c r="B1181" s="11"/>
    </row>
    <row r="1182" spans="1:2">
      <c r="A1182" s="11"/>
      <c r="B1182" s="11"/>
    </row>
    <row r="1183" spans="1:2">
      <c r="A1183" s="11"/>
      <c r="B1183" s="11"/>
    </row>
    <row r="1184" spans="1:2">
      <c r="A1184" s="11"/>
      <c r="B1184" s="11"/>
    </row>
    <row r="1185" spans="1:2">
      <c r="A1185" s="11"/>
      <c r="B1185" s="11"/>
    </row>
    <row r="1186" spans="1:2">
      <c r="A1186" s="11"/>
      <c r="B1186" s="11"/>
    </row>
    <row r="1187" spans="1:2">
      <c r="A1187" s="11"/>
      <c r="B1187" s="11"/>
    </row>
    <row r="1188" spans="1:2">
      <c r="A1188" s="11"/>
      <c r="B1188" s="11"/>
    </row>
    <row r="1189" spans="1:2">
      <c r="A1189" s="11"/>
      <c r="B1189" s="11"/>
    </row>
    <row r="1190" spans="1:2">
      <c r="A1190" s="11"/>
      <c r="B1190" s="11"/>
    </row>
    <row r="1191" spans="1:2">
      <c r="A1191" s="11"/>
      <c r="B1191" s="11"/>
    </row>
    <row r="1192" spans="1:2">
      <c r="A1192" s="11"/>
      <c r="B1192" s="11"/>
    </row>
    <row r="1193" spans="1:2">
      <c r="A1193" s="11"/>
      <c r="B1193" s="11"/>
    </row>
    <row r="1194" spans="1:2">
      <c r="A1194" s="11"/>
      <c r="B1194" s="11"/>
    </row>
    <row r="1195" spans="1:2">
      <c r="A1195" s="11"/>
      <c r="B1195" s="11"/>
    </row>
    <row r="1196" spans="1:2">
      <c r="A1196" s="11"/>
      <c r="B1196" s="11"/>
    </row>
    <row r="1197" spans="1:2">
      <c r="A1197" s="11"/>
      <c r="B1197" s="11"/>
    </row>
    <row r="1198" spans="1:2">
      <c r="A1198" s="11"/>
      <c r="B1198" s="11"/>
    </row>
    <row r="1199" spans="1:2">
      <c r="A1199" s="11"/>
      <c r="B1199" s="11"/>
    </row>
    <row r="1200" spans="1:2">
      <c r="A1200" s="11"/>
      <c r="B1200" s="11"/>
    </row>
    <row r="1201" spans="1:2">
      <c r="A1201" s="11"/>
      <c r="B1201" s="11"/>
    </row>
    <row r="1202" spans="1:2">
      <c r="A1202" s="11"/>
      <c r="B1202" s="11"/>
    </row>
    <row r="1203" spans="1:2">
      <c r="A1203" s="11"/>
      <c r="B1203" s="11"/>
    </row>
    <row r="1204" spans="1:2">
      <c r="A1204" s="11"/>
      <c r="B1204" s="11"/>
    </row>
    <row r="1205" spans="1:2">
      <c r="A1205" s="11"/>
      <c r="B1205" s="11"/>
    </row>
    <row r="1206" spans="1:2">
      <c r="A1206" s="11"/>
      <c r="B1206" s="11"/>
    </row>
    <row r="1207" spans="1:2">
      <c r="A1207" s="11"/>
      <c r="B1207" s="11"/>
    </row>
    <row r="1208" spans="1:2">
      <c r="A1208" s="11"/>
      <c r="B1208" s="11"/>
    </row>
    <row r="1209" spans="1:2">
      <c r="A1209" s="11"/>
      <c r="B1209" s="11"/>
    </row>
    <row r="1210" spans="1:2">
      <c r="A1210" s="11"/>
      <c r="B1210" s="11"/>
    </row>
    <row r="1211" spans="1:2">
      <c r="A1211" s="11"/>
      <c r="B1211" s="11"/>
    </row>
    <row r="1212" spans="1:2">
      <c r="A1212" s="11"/>
      <c r="B1212" s="11"/>
    </row>
    <row r="1213" spans="1:2">
      <c r="A1213" s="11"/>
      <c r="B1213" s="11"/>
    </row>
    <row r="1214" spans="1:2">
      <c r="A1214" s="11"/>
      <c r="B1214" s="11"/>
    </row>
    <row r="1215" spans="1:2">
      <c r="A1215" s="11"/>
      <c r="B1215" s="11"/>
    </row>
    <row r="1216" spans="1:2">
      <c r="A1216" s="11"/>
      <c r="B1216" s="11"/>
    </row>
    <row r="1217" spans="1:2">
      <c r="A1217" s="11"/>
      <c r="B1217" s="11"/>
    </row>
    <row r="1218" spans="1:2">
      <c r="A1218" s="11"/>
      <c r="B1218" s="11"/>
    </row>
    <row r="1219" spans="1:2">
      <c r="A1219" s="11"/>
      <c r="B1219" s="11"/>
    </row>
    <row r="1220" spans="1:2">
      <c r="A1220" s="11"/>
      <c r="B1220" s="11"/>
    </row>
    <row r="1221" spans="1:2">
      <c r="A1221" s="11"/>
      <c r="B1221" s="11"/>
    </row>
    <row r="1222" spans="1:2">
      <c r="A1222" s="11"/>
      <c r="B1222" s="11"/>
    </row>
    <row r="1223" spans="1:2">
      <c r="A1223" s="11"/>
      <c r="B1223" s="11"/>
    </row>
    <row r="1224" spans="1:2">
      <c r="A1224" s="11"/>
      <c r="B1224" s="11"/>
    </row>
    <row r="1225" spans="1:2">
      <c r="A1225" s="11"/>
      <c r="B1225" s="11"/>
    </row>
    <row r="1226" spans="1:2">
      <c r="A1226" s="11"/>
      <c r="B1226" s="11"/>
    </row>
    <row r="1227" spans="1:2">
      <c r="A1227" s="11"/>
      <c r="B1227" s="11"/>
    </row>
    <row r="1228" spans="1:2">
      <c r="A1228" s="11"/>
      <c r="B1228" s="11"/>
    </row>
    <row r="1229" spans="1:2">
      <c r="A1229" s="11"/>
      <c r="B1229" s="11"/>
    </row>
    <row r="1230" spans="1:2">
      <c r="A1230" s="11"/>
      <c r="B1230" s="11"/>
    </row>
    <row r="1231" spans="1:2">
      <c r="A1231" s="11"/>
      <c r="B1231" s="11"/>
    </row>
    <row r="1232" spans="1:2">
      <c r="A1232" s="11"/>
      <c r="B1232" s="11"/>
    </row>
    <row r="1233" spans="1:2">
      <c r="A1233" s="11"/>
      <c r="B1233" s="11"/>
    </row>
    <row r="1234" spans="1:2">
      <c r="A1234" s="11"/>
      <c r="B1234" s="11"/>
    </row>
    <row r="1235" spans="1:2">
      <c r="A1235" s="11"/>
      <c r="B1235" s="11"/>
    </row>
    <row r="1236" spans="1:2">
      <c r="A1236" s="11"/>
      <c r="B1236" s="11"/>
    </row>
    <row r="1237" spans="1:2">
      <c r="A1237" s="11"/>
      <c r="B1237" s="11"/>
    </row>
    <row r="1238" spans="1:2">
      <c r="A1238" s="11"/>
      <c r="B1238" s="11"/>
    </row>
    <row r="1239" spans="1:2">
      <c r="A1239" s="11"/>
      <c r="B1239" s="11"/>
    </row>
    <row r="1240" spans="1:2">
      <c r="A1240" s="11"/>
      <c r="B1240" s="11"/>
    </row>
    <row r="1241" spans="1:2">
      <c r="A1241" s="11"/>
      <c r="B1241" s="11"/>
    </row>
    <row r="1242" spans="1:2">
      <c r="A1242" s="11"/>
      <c r="B1242" s="11"/>
    </row>
    <row r="1243" spans="1:2">
      <c r="A1243" s="11"/>
      <c r="B1243" s="11"/>
    </row>
    <row r="1244" spans="1:2">
      <c r="A1244" s="11"/>
      <c r="B1244" s="11"/>
    </row>
    <row r="1245" spans="1:2">
      <c r="A1245" s="11"/>
      <c r="B1245" s="11"/>
    </row>
    <row r="1246" spans="1:2">
      <c r="A1246" s="11"/>
      <c r="B1246" s="11"/>
    </row>
    <row r="1247" spans="1:2">
      <c r="A1247" s="11"/>
      <c r="B1247" s="11"/>
    </row>
    <row r="1248" spans="1:2">
      <c r="A1248" s="11"/>
      <c r="B1248" s="11"/>
    </row>
    <row r="1249" spans="1:2">
      <c r="A1249" s="11"/>
      <c r="B1249" s="11"/>
    </row>
    <row r="1250" spans="1:2">
      <c r="A1250" s="11"/>
      <c r="B1250" s="11"/>
    </row>
    <row r="1251" spans="1:2">
      <c r="A1251" s="11"/>
      <c r="B1251" s="11"/>
    </row>
    <row r="1252" spans="1:2">
      <c r="A1252" s="11"/>
      <c r="B1252" s="11"/>
    </row>
    <row r="1253" spans="1:2">
      <c r="A1253" s="11"/>
      <c r="B1253" s="11"/>
    </row>
    <row r="1254" spans="1:2">
      <c r="A1254" s="11"/>
      <c r="B1254" s="11"/>
    </row>
    <row r="1255" spans="1:2">
      <c r="A1255" s="11"/>
      <c r="B1255" s="11"/>
    </row>
    <row r="1256" spans="1:2">
      <c r="A1256" s="11"/>
      <c r="B1256" s="11"/>
    </row>
    <row r="1257" spans="1:2">
      <c r="A1257" s="11"/>
      <c r="B1257" s="11"/>
    </row>
    <row r="1258" spans="1:2">
      <c r="A1258" s="11"/>
      <c r="B1258" s="11"/>
    </row>
    <row r="1259" spans="1:2">
      <c r="A1259" s="11"/>
      <c r="B1259" s="11"/>
    </row>
    <row r="1260" spans="1:2">
      <c r="A1260" s="11"/>
      <c r="B1260" s="11"/>
    </row>
    <row r="1261" spans="1:2">
      <c r="A1261" s="11"/>
      <c r="B1261" s="11"/>
    </row>
    <row r="1262" spans="1:2">
      <c r="A1262" s="11"/>
      <c r="B1262" s="11"/>
    </row>
    <row r="1263" spans="1:2">
      <c r="A1263" s="11"/>
      <c r="B1263" s="11"/>
    </row>
    <row r="1264" spans="1:2">
      <c r="A1264" s="11"/>
      <c r="B1264" s="11"/>
    </row>
    <row r="1265" spans="1:2">
      <c r="A1265" s="11"/>
      <c r="B1265" s="11"/>
    </row>
    <row r="1266" spans="1:2">
      <c r="A1266" s="11"/>
      <c r="B1266" s="11"/>
    </row>
    <row r="1267" spans="1:2">
      <c r="A1267" s="11"/>
      <c r="B1267" s="11"/>
    </row>
    <row r="1268" spans="1:2">
      <c r="A1268" s="11"/>
      <c r="B1268" s="11"/>
    </row>
    <row r="1269" spans="1:2">
      <c r="A1269" s="11"/>
      <c r="B1269" s="11"/>
    </row>
    <row r="1270" spans="1:2">
      <c r="A1270" s="11"/>
      <c r="B1270" s="11"/>
    </row>
    <row r="1271" spans="1:2">
      <c r="A1271" s="11"/>
      <c r="B1271" s="11"/>
    </row>
    <row r="1272" spans="1:2">
      <c r="A1272" s="11"/>
      <c r="B1272" s="11"/>
    </row>
    <row r="1273" spans="1:2">
      <c r="A1273" s="11"/>
      <c r="B1273" s="11"/>
    </row>
    <row r="1274" spans="1:2">
      <c r="A1274" s="11"/>
      <c r="B1274" s="11"/>
    </row>
    <row r="1275" spans="1:2">
      <c r="A1275" s="11"/>
      <c r="B1275" s="11"/>
    </row>
    <row r="1276" spans="1:2">
      <c r="A1276" s="11"/>
      <c r="B1276" s="11"/>
    </row>
    <row r="1277" spans="1:2">
      <c r="A1277" s="11"/>
      <c r="B1277" s="11"/>
    </row>
    <row r="1278" spans="1:2">
      <c r="A1278" s="11"/>
      <c r="B1278" s="11"/>
    </row>
    <row r="1279" spans="1:2">
      <c r="A1279" s="11"/>
      <c r="B1279" s="11"/>
    </row>
    <row r="1280" spans="1:2">
      <c r="A1280" s="11"/>
      <c r="B1280" s="11"/>
    </row>
    <row r="1281" spans="1:2">
      <c r="A1281" s="11"/>
      <c r="B1281" s="11"/>
    </row>
    <row r="1282" spans="1:2">
      <c r="A1282" s="11"/>
      <c r="B1282" s="11"/>
    </row>
    <row r="1283" spans="1:2">
      <c r="A1283" s="11"/>
      <c r="B1283" s="11"/>
    </row>
    <row r="1284" spans="1:2">
      <c r="A1284" s="11"/>
      <c r="B1284" s="11"/>
    </row>
    <row r="1285" spans="1:2">
      <c r="A1285" s="11"/>
      <c r="B1285" s="11"/>
    </row>
    <row r="1286" spans="1:2">
      <c r="A1286" s="11"/>
      <c r="B1286" s="11"/>
    </row>
    <row r="1287" spans="1:2">
      <c r="A1287" s="11"/>
      <c r="B1287" s="11"/>
    </row>
    <row r="1288" spans="1:2">
      <c r="A1288" s="11"/>
      <c r="B1288" s="11"/>
    </row>
    <row r="1289" spans="1:2">
      <c r="A1289" s="11"/>
      <c r="B1289" s="11"/>
    </row>
    <row r="1290" spans="1:2">
      <c r="A1290" s="11"/>
      <c r="B1290" s="11"/>
    </row>
    <row r="1291" spans="1:2">
      <c r="A1291" s="11"/>
      <c r="B1291" s="11"/>
    </row>
    <row r="1292" spans="1:2">
      <c r="A1292" s="11"/>
      <c r="B1292" s="11"/>
    </row>
    <row r="1293" spans="1:2">
      <c r="A1293" s="11"/>
      <c r="B1293" s="11"/>
    </row>
    <row r="1294" spans="1:2">
      <c r="A1294" s="11"/>
      <c r="B1294" s="11"/>
    </row>
    <row r="1295" spans="1:2">
      <c r="A1295" s="11"/>
      <c r="B1295" s="11"/>
    </row>
    <row r="1296" spans="1:2">
      <c r="A1296" s="11"/>
      <c r="B1296" s="11"/>
    </row>
    <row r="1297" spans="1:2">
      <c r="A1297" s="11"/>
      <c r="B1297" s="11"/>
    </row>
    <row r="1298" spans="1:2">
      <c r="A1298" s="11"/>
      <c r="B1298" s="11"/>
    </row>
    <row r="1299" spans="1:2">
      <c r="A1299" s="11"/>
      <c r="B1299" s="11"/>
    </row>
    <row r="1300" spans="1:2">
      <c r="A1300" s="11"/>
      <c r="B1300" s="11"/>
    </row>
    <row r="1301" spans="1:2">
      <c r="A1301" s="11"/>
      <c r="B1301" s="11"/>
    </row>
    <row r="1302" spans="1:2">
      <c r="A1302" s="11"/>
      <c r="B1302" s="11"/>
    </row>
    <row r="1303" spans="1:2">
      <c r="A1303" s="11"/>
      <c r="B1303" s="11"/>
    </row>
    <row r="1304" spans="1:2">
      <c r="A1304" s="11"/>
      <c r="B1304" s="11"/>
    </row>
    <row r="1305" spans="1:2">
      <c r="A1305" s="11"/>
      <c r="B1305" s="11"/>
    </row>
    <row r="1306" spans="1:2">
      <c r="A1306" s="11"/>
      <c r="B1306" s="11"/>
    </row>
    <row r="1307" spans="1:2">
      <c r="A1307" s="11"/>
      <c r="B1307" s="11"/>
    </row>
    <row r="1308" spans="1:2">
      <c r="A1308" s="11"/>
      <c r="B1308" s="11"/>
    </row>
    <row r="1309" spans="1:2">
      <c r="A1309" s="11"/>
      <c r="B1309" s="11"/>
    </row>
    <row r="1310" spans="1:2">
      <c r="A1310" s="11"/>
      <c r="B1310" s="11"/>
    </row>
    <row r="1311" spans="1:2">
      <c r="A1311" s="11"/>
      <c r="B1311" s="11"/>
    </row>
    <row r="1312" spans="1:2">
      <c r="A1312" s="11"/>
      <c r="B1312" s="11"/>
    </row>
    <row r="1313" spans="1:2">
      <c r="A1313" s="11"/>
      <c r="B1313" s="11"/>
    </row>
    <row r="1314" spans="1:2">
      <c r="A1314" s="11"/>
      <c r="B1314" s="11"/>
    </row>
    <row r="1315" spans="1:2">
      <c r="A1315" s="11"/>
      <c r="B1315" s="11"/>
    </row>
    <row r="1316" spans="1:2">
      <c r="A1316" s="11"/>
      <c r="B1316" s="11"/>
    </row>
    <row r="1317" spans="1:2">
      <c r="A1317" s="11"/>
      <c r="B1317" s="11"/>
    </row>
    <row r="1318" spans="1:2">
      <c r="A1318" s="11"/>
      <c r="B1318" s="11"/>
    </row>
    <row r="1319" spans="1:2">
      <c r="A1319" s="11"/>
      <c r="B1319" s="11"/>
    </row>
    <row r="1320" spans="1:2">
      <c r="A1320" s="11"/>
      <c r="B1320" s="11"/>
    </row>
    <row r="1321" spans="1:2">
      <c r="A1321" s="11"/>
      <c r="B1321" s="11"/>
    </row>
    <row r="1322" spans="1:2">
      <c r="A1322" s="11"/>
      <c r="B1322" s="11"/>
    </row>
    <row r="1323" spans="1:2">
      <c r="A1323" s="11"/>
      <c r="B1323" s="11"/>
    </row>
    <row r="1324" spans="1:2">
      <c r="A1324" s="11"/>
      <c r="B1324" s="11"/>
    </row>
    <row r="1325" spans="1:2">
      <c r="A1325" s="11"/>
      <c r="B1325" s="11"/>
    </row>
    <row r="1326" spans="1:2">
      <c r="A1326" s="11"/>
      <c r="B1326" s="11"/>
    </row>
    <row r="1327" spans="1:2">
      <c r="A1327" s="11"/>
      <c r="B1327" s="11"/>
    </row>
    <row r="1328" spans="1:2">
      <c r="A1328" s="11"/>
      <c r="B1328" s="11"/>
    </row>
    <row r="1329" spans="1:2">
      <c r="A1329" s="11"/>
      <c r="B1329" s="11"/>
    </row>
    <row r="1330" spans="1:2">
      <c r="A1330" s="11"/>
      <c r="B1330" s="11"/>
    </row>
    <row r="1331" spans="1:2">
      <c r="A1331" s="11"/>
      <c r="B1331" s="11"/>
    </row>
    <row r="1332" spans="1:2">
      <c r="A1332" s="11"/>
      <c r="B1332" s="11"/>
    </row>
    <row r="1333" spans="1:2">
      <c r="A1333" s="11"/>
      <c r="B1333" s="11"/>
    </row>
    <row r="1334" spans="1:2">
      <c r="A1334" s="11"/>
      <c r="B1334" s="11"/>
    </row>
    <row r="1335" spans="1:2">
      <c r="A1335" s="11"/>
      <c r="B1335" s="11"/>
    </row>
    <row r="1336" spans="1:2">
      <c r="A1336" s="11"/>
      <c r="B1336" s="11"/>
    </row>
    <row r="1337" spans="1:2">
      <c r="A1337" s="11"/>
      <c r="B1337" s="11"/>
    </row>
    <row r="1338" spans="1:2">
      <c r="A1338" s="11"/>
      <c r="B1338" s="11"/>
    </row>
    <row r="1339" spans="1:2">
      <c r="A1339" s="11"/>
      <c r="B1339" s="11"/>
    </row>
    <row r="1340" spans="1:2">
      <c r="A1340" s="11"/>
      <c r="B1340" s="11"/>
    </row>
    <row r="1341" spans="1:2">
      <c r="A1341" s="11"/>
      <c r="B1341" s="11"/>
    </row>
    <row r="1342" spans="1:2">
      <c r="A1342" s="11"/>
      <c r="B1342" s="11"/>
    </row>
    <row r="1343" spans="1:2">
      <c r="A1343" s="11"/>
      <c r="B1343" s="11"/>
    </row>
    <row r="1344" spans="1:2">
      <c r="A1344" s="11"/>
      <c r="B1344" s="11"/>
    </row>
    <row r="1345" spans="1:2">
      <c r="A1345" s="11"/>
      <c r="B1345" s="11"/>
    </row>
    <row r="1346" spans="1:2">
      <c r="A1346" s="11"/>
      <c r="B1346" s="11"/>
    </row>
    <row r="1347" spans="1:2">
      <c r="A1347" s="11"/>
      <c r="B1347" s="11"/>
    </row>
    <row r="1348" spans="1:2">
      <c r="A1348" s="11"/>
      <c r="B1348" s="11"/>
    </row>
    <row r="1349" spans="1:2">
      <c r="A1349" s="11"/>
      <c r="B1349" s="11"/>
    </row>
    <row r="1350" spans="1:2">
      <c r="A1350" s="11"/>
      <c r="B1350" s="11"/>
    </row>
    <row r="1351" spans="1:2">
      <c r="A1351" s="11"/>
      <c r="B1351" s="11"/>
    </row>
    <row r="1352" spans="1:2">
      <c r="A1352" s="11"/>
      <c r="B1352" s="11"/>
    </row>
    <row r="1353" spans="1:2">
      <c r="A1353" s="11"/>
      <c r="B1353" s="11"/>
    </row>
    <row r="1354" spans="1:2">
      <c r="A1354" s="11"/>
      <c r="B1354" s="11"/>
    </row>
    <row r="1355" spans="1:2">
      <c r="A1355" s="11"/>
      <c r="B1355" s="11"/>
    </row>
    <row r="1356" spans="1:2">
      <c r="A1356" s="11"/>
      <c r="B1356" s="11"/>
    </row>
    <row r="1357" spans="1:2">
      <c r="A1357" s="11"/>
      <c r="B1357" s="11"/>
    </row>
    <row r="1358" spans="1:2">
      <c r="A1358" s="11"/>
      <c r="B1358" s="11"/>
    </row>
    <row r="1359" spans="1:2">
      <c r="A1359" s="11"/>
      <c r="B1359" s="11"/>
    </row>
    <row r="1360" spans="1:2">
      <c r="A1360" s="11"/>
      <c r="B1360" s="11"/>
    </row>
    <row r="1361" spans="1:2">
      <c r="A1361" s="11"/>
      <c r="B1361" s="11"/>
    </row>
    <row r="1362" spans="1:2">
      <c r="A1362" s="11"/>
      <c r="B1362" s="11"/>
    </row>
    <row r="1363" spans="1:2">
      <c r="A1363" s="11"/>
      <c r="B1363" s="11"/>
    </row>
    <row r="1364" spans="1:2">
      <c r="A1364" s="11"/>
      <c r="B1364" s="11"/>
    </row>
    <row r="1365" spans="1:2">
      <c r="A1365" s="11"/>
      <c r="B1365" s="11"/>
    </row>
    <row r="1366" spans="1:2">
      <c r="A1366" s="11"/>
      <c r="B1366" s="11"/>
    </row>
    <row r="1367" spans="1:2">
      <c r="A1367" s="11"/>
      <c r="B1367" s="11"/>
    </row>
    <row r="1368" spans="1:2">
      <c r="A1368" s="11"/>
      <c r="B1368" s="11"/>
    </row>
    <row r="1369" spans="1:2">
      <c r="A1369" s="11"/>
      <c r="B1369" s="11"/>
    </row>
    <row r="1370" spans="1:2">
      <c r="A1370" s="11"/>
      <c r="B1370" s="11"/>
    </row>
    <row r="1371" spans="1:2">
      <c r="A1371" s="11"/>
      <c r="B1371" s="11"/>
    </row>
    <row r="1372" spans="1:2">
      <c r="A1372" s="11"/>
      <c r="B1372" s="11"/>
    </row>
    <row r="1373" spans="1:2">
      <c r="A1373" s="11"/>
      <c r="B1373" s="11"/>
    </row>
    <row r="1374" spans="1:2">
      <c r="A1374" s="11"/>
      <c r="B1374" s="11"/>
    </row>
    <row r="1375" spans="1:2">
      <c r="A1375" s="11"/>
      <c r="B1375" s="11"/>
    </row>
    <row r="1376" spans="1:2">
      <c r="A1376" s="11"/>
      <c r="B1376" s="11"/>
    </row>
    <row r="1377" spans="1:2">
      <c r="A1377" s="11"/>
      <c r="B1377" s="11"/>
    </row>
    <row r="1378" spans="1:2">
      <c r="A1378" s="11"/>
      <c r="B1378" s="11"/>
    </row>
    <row r="1379" spans="1:2">
      <c r="A1379" s="11"/>
      <c r="B1379" s="11"/>
    </row>
    <row r="1380" spans="1:2">
      <c r="A1380" s="11"/>
      <c r="B1380" s="11"/>
    </row>
    <row r="1381" spans="1:2">
      <c r="A1381" s="11"/>
      <c r="B1381" s="11"/>
    </row>
    <row r="1382" spans="1:2">
      <c r="A1382" s="11"/>
      <c r="B1382" s="11"/>
    </row>
    <row r="1383" spans="1:2">
      <c r="A1383" s="11"/>
      <c r="B1383" s="11"/>
    </row>
    <row r="1384" spans="1:2">
      <c r="A1384" s="11"/>
      <c r="B1384" s="11"/>
    </row>
    <row r="1385" spans="1:2">
      <c r="A1385" s="11"/>
      <c r="B1385" s="11"/>
    </row>
    <row r="1386" spans="1:2">
      <c r="A1386" s="11"/>
      <c r="B1386" s="11"/>
    </row>
    <row r="1387" spans="1:2">
      <c r="A1387" s="11"/>
      <c r="B1387" s="11"/>
    </row>
    <row r="1388" spans="1:2">
      <c r="A1388" s="11"/>
      <c r="B1388" s="11"/>
    </row>
    <row r="1389" spans="1:2">
      <c r="A1389" s="11"/>
      <c r="B1389" s="11"/>
    </row>
    <row r="1390" spans="1:2">
      <c r="A1390" s="11"/>
      <c r="B1390" s="11"/>
    </row>
    <row r="1391" spans="1:2">
      <c r="A1391" s="11"/>
      <c r="B1391" s="11"/>
    </row>
    <row r="1392" spans="1:2">
      <c r="A1392" s="11"/>
      <c r="B1392" s="11"/>
    </row>
    <row r="1393" spans="1:2">
      <c r="A1393" s="11"/>
      <c r="B1393" s="11"/>
    </row>
    <row r="1394" spans="1:2">
      <c r="A1394" s="11"/>
      <c r="B1394" s="11"/>
    </row>
    <row r="1395" spans="1:2">
      <c r="A1395" s="11"/>
      <c r="B1395" s="11"/>
    </row>
    <row r="1396" spans="1:2">
      <c r="A1396" s="11"/>
      <c r="B1396" s="11"/>
    </row>
    <row r="1397" spans="1:2">
      <c r="A1397" s="11"/>
      <c r="B1397" s="11"/>
    </row>
    <row r="1398" spans="1:2">
      <c r="A1398" s="11"/>
      <c r="B1398" s="11"/>
    </row>
    <row r="1399" spans="1:2">
      <c r="A1399" s="11"/>
      <c r="B1399" s="11"/>
    </row>
    <row r="1400" spans="1:2">
      <c r="A1400" s="11"/>
      <c r="B1400" s="11"/>
    </row>
    <row r="1401" spans="1:2">
      <c r="A1401" s="11"/>
      <c r="B1401" s="11"/>
    </row>
    <row r="1402" spans="1:2">
      <c r="A1402" s="11"/>
      <c r="B1402" s="11"/>
    </row>
    <row r="1403" spans="1:2">
      <c r="A1403" s="11"/>
      <c r="B1403" s="11"/>
    </row>
    <row r="1404" spans="1:2">
      <c r="A1404" s="11"/>
      <c r="B1404" s="11"/>
    </row>
    <row r="1405" spans="1:2">
      <c r="A1405" s="11"/>
      <c r="B1405" s="11"/>
    </row>
    <row r="1406" spans="1:2">
      <c r="A1406" s="11"/>
      <c r="B1406" s="11"/>
    </row>
    <row r="1407" spans="1:2">
      <c r="A1407" s="11"/>
      <c r="B1407" s="11"/>
    </row>
    <row r="1408" spans="1:2">
      <c r="A1408" s="11"/>
      <c r="B1408" s="11"/>
    </row>
    <row r="1409" spans="1:2">
      <c r="A1409" s="11"/>
      <c r="B1409" s="11"/>
    </row>
    <row r="1410" spans="1:2">
      <c r="A1410" s="11"/>
      <c r="B1410" s="11"/>
    </row>
    <row r="1411" spans="1:2">
      <c r="A1411" s="11"/>
      <c r="B1411" s="11"/>
    </row>
    <row r="1412" spans="1:2">
      <c r="A1412" s="11"/>
      <c r="B1412" s="11"/>
    </row>
    <row r="1413" spans="1:2">
      <c r="A1413" s="11"/>
      <c r="B1413" s="11"/>
    </row>
    <row r="1414" spans="1:2">
      <c r="A1414" s="11"/>
      <c r="B1414" s="11"/>
    </row>
    <row r="1415" spans="1:2">
      <c r="A1415" s="11"/>
      <c r="B1415" s="11"/>
    </row>
    <row r="1416" spans="1:2">
      <c r="A1416" s="11"/>
      <c r="B1416" s="11"/>
    </row>
    <row r="1417" spans="1:2">
      <c r="A1417" s="11"/>
      <c r="B1417" s="11"/>
    </row>
    <row r="1418" spans="1:2">
      <c r="A1418" s="11"/>
      <c r="B1418" s="11"/>
    </row>
    <row r="1419" spans="1:2">
      <c r="A1419" s="11"/>
      <c r="B1419" s="11"/>
    </row>
    <row r="1420" spans="1:2">
      <c r="A1420" s="11"/>
      <c r="B1420" s="11"/>
    </row>
    <row r="1421" spans="1:2">
      <c r="A1421" s="11"/>
      <c r="B1421" s="11"/>
    </row>
    <row r="1422" spans="1:2">
      <c r="A1422" s="11"/>
      <c r="B1422" s="11"/>
    </row>
    <row r="1423" spans="1:2">
      <c r="A1423" s="11"/>
      <c r="B1423" s="11"/>
    </row>
    <row r="1424" spans="1:2">
      <c r="A1424" s="11"/>
      <c r="B1424" s="11"/>
    </row>
    <row r="1425" spans="1:2">
      <c r="A1425" s="11"/>
      <c r="B1425" s="11"/>
    </row>
    <row r="1426" spans="1:2">
      <c r="A1426" s="11"/>
      <c r="B1426" s="11"/>
    </row>
    <row r="1427" spans="1:2">
      <c r="A1427" s="11"/>
      <c r="B1427" s="11"/>
    </row>
    <row r="1428" spans="1:2">
      <c r="A1428" s="11"/>
      <c r="B1428" s="11"/>
    </row>
    <row r="1429" spans="1:2">
      <c r="A1429" s="11"/>
      <c r="B1429" s="11"/>
    </row>
    <row r="1430" spans="1:2">
      <c r="A1430" s="11"/>
      <c r="B1430" s="11"/>
    </row>
    <row r="1431" spans="1:2">
      <c r="A1431" s="11"/>
      <c r="B1431" s="11"/>
    </row>
    <row r="1432" spans="1:2">
      <c r="A1432" s="11"/>
      <c r="B1432" s="11"/>
    </row>
    <row r="1433" spans="1:2">
      <c r="A1433" s="11"/>
      <c r="B1433" s="11"/>
    </row>
    <row r="1434" spans="1:2">
      <c r="A1434" s="11"/>
      <c r="B1434" s="11"/>
    </row>
    <row r="1435" spans="1:2">
      <c r="A1435" s="11"/>
      <c r="B1435" s="11"/>
    </row>
    <row r="1436" spans="1:2">
      <c r="A1436" s="11"/>
      <c r="B1436" s="11"/>
    </row>
    <row r="1437" spans="1:2">
      <c r="A1437" s="11"/>
      <c r="B1437" s="11"/>
    </row>
    <row r="1438" spans="1:2">
      <c r="A1438" s="11"/>
      <c r="B1438" s="11"/>
    </row>
    <row r="1439" spans="1:2">
      <c r="A1439" s="11"/>
      <c r="B1439" s="11"/>
    </row>
    <row r="1440" spans="1:2">
      <c r="A1440" s="11"/>
      <c r="B1440" s="11"/>
    </row>
    <row r="1441" spans="1:2">
      <c r="A1441" s="11"/>
      <c r="B1441" s="11"/>
    </row>
    <row r="1442" spans="1:2">
      <c r="A1442" s="11"/>
      <c r="B1442" s="11"/>
    </row>
    <row r="1443" spans="1:2">
      <c r="A1443" s="11"/>
      <c r="B1443" s="11"/>
    </row>
    <row r="1444" spans="1:2">
      <c r="A1444" s="11"/>
      <c r="B1444" s="11"/>
    </row>
    <row r="1445" spans="1:2">
      <c r="A1445" s="11"/>
      <c r="B1445" s="11"/>
    </row>
    <row r="1446" spans="1:2">
      <c r="A1446" s="11"/>
      <c r="B1446" s="11"/>
    </row>
    <row r="1447" spans="1:2">
      <c r="A1447" s="11"/>
      <c r="B1447" s="11"/>
    </row>
    <row r="1448" spans="1:2">
      <c r="A1448" s="11"/>
      <c r="B1448" s="11"/>
    </row>
    <row r="1449" spans="1:2">
      <c r="A1449" s="11"/>
      <c r="B1449" s="11"/>
    </row>
    <row r="1450" spans="1:2">
      <c r="A1450" s="11"/>
      <c r="B1450" s="11"/>
    </row>
    <row r="1451" spans="1:2">
      <c r="A1451" s="11"/>
      <c r="B1451" s="11"/>
    </row>
    <row r="1452" spans="1:2">
      <c r="A1452" s="11"/>
      <c r="B1452" s="11"/>
    </row>
    <row r="1453" spans="1:2">
      <c r="A1453" s="11"/>
      <c r="B1453" s="11"/>
    </row>
    <row r="1454" spans="1:2">
      <c r="A1454" s="11"/>
      <c r="B1454" s="11"/>
    </row>
    <row r="1455" spans="1:2">
      <c r="A1455" s="11"/>
      <c r="B1455" s="11"/>
    </row>
    <row r="1456" spans="1:2">
      <c r="A1456" s="11"/>
      <c r="B1456" s="11"/>
    </row>
    <row r="1457" spans="1:2">
      <c r="A1457" s="11"/>
      <c r="B1457" s="11"/>
    </row>
    <row r="1458" spans="1:2">
      <c r="A1458" s="11"/>
      <c r="B1458" s="11"/>
    </row>
    <row r="1459" spans="1:2">
      <c r="A1459" s="11"/>
      <c r="B1459" s="11"/>
    </row>
    <row r="1460" spans="1:2">
      <c r="A1460" s="11"/>
      <c r="B1460" s="11"/>
    </row>
    <row r="1461" spans="1:2">
      <c r="A1461" s="11"/>
      <c r="B1461" s="11"/>
    </row>
    <row r="1462" spans="1:2">
      <c r="A1462" s="11"/>
      <c r="B1462" s="11"/>
    </row>
    <row r="1463" spans="1:2">
      <c r="A1463" s="11"/>
      <c r="B1463" s="11"/>
    </row>
    <row r="1464" spans="1:2">
      <c r="A1464" s="11"/>
      <c r="B1464" s="11"/>
    </row>
    <row r="1465" spans="1:2">
      <c r="A1465" s="11"/>
      <c r="B1465" s="11"/>
    </row>
    <row r="1466" spans="1:2">
      <c r="A1466" s="11"/>
      <c r="B1466" s="11"/>
    </row>
    <row r="1467" spans="1:2">
      <c r="A1467" s="11"/>
      <c r="B1467" s="11"/>
    </row>
    <row r="1468" spans="1:2">
      <c r="A1468" s="11"/>
      <c r="B1468" s="11"/>
    </row>
    <row r="1469" spans="1:2">
      <c r="A1469" s="11"/>
      <c r="B1469" s="11"/>
    </row>
    <row r="1470" spans="1:2">
      <c r="A1470" s="11"/>
      <c r="B1470" s="11"/>
    </row>
    <row r="1471" spans="1:2">
      <c r="A1471" s="11"/>
      <c r="B1471" s="11"/>
    </row>
    <row r="1472" spans="1:2">
      <c r="A1472" s="11"/>
      <c r="B1472" s="11"/>
    </row>
    <row r="1473" spans="1:2">
      <c r="A1473" s="11"/>
      <c r="B1473" s="11"/>
    </row>
    <row r="1474" spans="1:2">
      <c r="A1474" s="11"/>
      <c r="B1474" s="11"/>
    </row>
    <row r="1475" spans="1:2">
      <c r="A1475" s="11"/>
      <c r="B1475" s="11"/>
    </row>
    <row r="1476" spans="1:2">
      <c r="A1476" s="11"/>
      <c r="B1476" s="11"/>
    </row>
    <row r="1477" spans="1:2">
      <c r="A1477" s="11"/>
      <c r="B1477" s="11"/>
    </row>
    <row r="1478" spans="1:2">
      <c r="A1478" s="11"/>
      <c r="B1478" s="11"/>
    </row>
    <row r="1479" spans="1:2">
      <c r="A1479" s="11"/>
      <c r="B1479" s="11"/>
    </row>
    <row r="1480" spans="1:2">
      <c r="A1480" s="11"/>
      <c r="B1480" s="11"/>
    </row>
    <row r="1481" spans="1:2">
      <c r="A1481" s="11"/>
      <c r="B1481" s="11"/>
    </row>
    <row r="1482" spans="1:2">
      <c r="A1482" s="11"/>
      <c r="B1482" s="11"/>
    </row>
    <row r="1483" spans="1:2">
      <c r="A1483" s="11"/>
      <c r="B1483" s="11"/>
    </row>
    <row r="1484" spans="1:2">
      <c r="A1484" s="11"/>
      <c r="B1484" s="11"/>
    </row>
    <row r="1485" spans="1:2">
      <c r="A1485" s="11"/>
      <c r="B1485" s="11"/>
    </row>
    <row r="1486" spans="1:2">
      <c r="A1486" s="11"/>
      <c r="B1486" s="11"/>
    </row>
    <row r="1487" spans="1:2">
      <c r="A1487" s="11"/>
      <c r="B1487" s="11"/>
    </row>
    <row r="1488" spans="1:2">
      <c r="A1488" s="11"/>
      <c r="B1488" s="11"/>
    </row>
    <row r="1489" spans="1:2">
      <c r="A1489" s="11"/>
      <c r="B1489" s="11"/>
    </row>
    <row r="1490" spans="1:2">
      <c r="A1490" s="11"/>
      <c r="B1490" s="11"/>
    </row>
    <row r="1491" spans="1:2">
      <c r="A1491" s="11"/>
      <c r="B1491" s="11"/>
    </row>
    <row r="1492" spans="1:2">
      <c r="A1492" s="11"/>
      <c r="B1492" s="11"/>
    </row>
    <row r="1493" spans="1:2">
      <c r="A1493" s="11"/>
      <c r="B1493" s="11"/>
    </row>
    <row r="1494" spans="1:2">
      <c r="A1494" s="11"/>
      <c r="B1494" s="11"/>
    </row>
    <row r="1495" spans="1:2">
      <c r="A1495" s="11"/>
      <c r="B1495" s="11"/>
    </row>
    <row r="1496" spans="1:2">
      <c r="A1496" s="11"/>
      <c r="B1496" s="11"/>
    </row>
    <row r="1497" spans="1:2">
      <c r="A1497" s="11"/>
      <c r="B1497" s="11"/>
    </row>
    <row r="1498" spans="1:2">
      <c r="A1498" s="11"/>
      <c r="B1498" s="11"/>
    </row>
    <row r="1499" spans="1:2">
      <c r="A1499" s="11"/>
      <c r="B1499" s="11"/>
    </row>
    <row r="1500" spans="1:2">
      <c r="A1500" s="11"/>
      <c r="B1500" s="11"/>
    </row>
    <row r="1501" spans="1:2">
      <c r="A1501" s="11"/>
      <c r="B1501" s="11"/>
    </row>
    <row r="1502" spans="1:2">
      <c r="A1502" s="11"/>
      <c r="B1502" s="11"/>
    </row>
    <row r="1503" spans="1:2">
      <c r="A1503" s="11"/>
      <c r="B1503" s="11"/>
    </row>
    <row r="1504" spans="1:2">
      <c r="A1504" s="11"/>
      <c r="B1504" s="11"/>
    </row>
    <row r="1505" spans="1:2">
      <c r="A1505" s="11"/>
      <c r="B1505" s="11"/>
    </row>
    <row r="1506" spans="1:2">
      <c r="A1506" s="11"/>
      <c r="B1506" s="11"/>
    </row>
    <row r="1507" spans="1:2">
      <c r="A1507" s="11"/>
      <c r="B1507" s="11"/>
    </row>
    <row r="1508" spans="1:2">
      <c r="A1508" s="11"/>
      <c r="B1508" s="11"/>
    </row>
    <row r="1509" spans="1:2">
      <c r="A1509" s="11"/>
      <c r="B1509" s="11"/>
    </row>
    <row r="1510" spans="1:2">
      <c r="A1510" s="11"/>
      <c r="B1510" s="11"/>
    </row>
    <row r="1511" spans="1:2">
      <c r="A1511" s="11"/>
      <c r="B1511" s="11"/>
    </row>
    <row r="1512" spans="1:2">
      <c r="A1512" s="11"/>
      <c r="B1512" s="11"/>
    </row>
    <row r="1513" spans="1:2">
      <c r="A1513" s="11"/>
      <c r="B1513" s="11"/>
    </row>
    <row r="1514" spans="1:2">
      <c r="A1514" s="11"/>
      <c r="B1514" s="11"/>
    </row>
    <row r="1515" spans="1:2">
      <c r="A1515" s="11"/>
      <c r="B1515" s="11"/>
    </row>
    <row r="1516" spans="1:2">
      <c r="A1516" s="11"/>
      <c r="B1516" s="11"/>
    </row>
    <row r="1517" spans="1:2">
      <c r="A1517" s="11"/>
      <c r="B1517" s="11"/>
    </row>
    <row r="1518" spans="1:2">
      <c r="A1518" s="11"/>
      <c r="B1518" s="11"/>
    </row>
    <row r="1519" spans="1:2">
      <c r="A1519" s="11"/>
      <c r="B1519" s="11"/>
    </row>
    <row r="1520" spans="1:2">
      <c r="A1520" s="11"/>
      <c r="B1520" s="11"/>
    </row>
    <row r="1521" spans="1:2">
      <c r="A1521" s="11"/>
      <c r="B1521" s="11"/>
    </row>
    <row r="1522" spans="1:2">
      <c r="A1522" s="11"/>
      <c r="B1522" s="11"/>
    </row>
    <row r="1523" spans="1:2">
      <c r="A1523" s="11"/>
      <c r="B1523" s="11"/>
    </row>
    <row r="1524" spans="1:2">
      <c r="A1524" s="11"/>
      <c r="B1524" s="11"/>
    </row>
    <row r="1525" spans="1:2">
      <c r="A1525" s="11"/>
      <c r="B1525" s="11"/>
    </row>
    <row r="1526" spans="1:2">
      <c r="A1526" s="11"/>
      <c r="B1526" s="11"/>
    </row>
    <row r="1527" spans="1:2">
      <c r="A1527" s="11"/>
      <c r="B1527" s="11"/>
    </row>
    <row r="1528" spans="1:2">
      <c r="A1528" s="11"/>
      <c r="B1528" s="11"/>
    </row>
    <row r="1529" spans="1:2">
      <c r="A1529" s="11"/>
      <c r="B1529" s="11"/>
    </row>
    <row r="1530" spans="1:2">
      <c r="A1530" s="11"/>
      <c r="B1530" s="11"/>
    </row>
    <row r="1531" spans="1:2">
      <c r="A1531" s="11"/>
      <c r="B1531" s="11"/>
    </row>
    <row r="1532" spans="1:2">
      <c r="A1532" s="11"/>
      <c r="B1532" s="11"/>
    </row>
    <row r="1533" spans="1:2">
      <c r="A1533" s="11"/>
      <c r="B1533" s="11"/>
    </row>
    <row r="1534" spans="1:2">
      <c r="A1534" s="11"/>
      <c r="B1534" s="11"/>
    </row>
    <row r="1535" spans="1:2">
      <c r="A1535" s="11"/>
      <c r="B1535" s="11"/>
    </row>
    <row r="1536" spans="1:2">
      <c r="A1536" s="11"/>
      <c r="B1536" s="11"/>
    </row>
    <row r="1537" spans="1:2">
      <c r="A1537" s="11"/>
      <c r="B1537" s="11"/>
    </row>
    <row r="1538" spans="1:2">
      <c r="A1538" s="11"/>
      <c r="B1538" s="11"/>
    </row>
    <row r="1539" spans="1:2">
      <c r="A1539" s="11"/>
      <c r="B1539" s="11"/>
    </row>
    <row r="1540" spans="1:2">
      <c r="A1540" s="11"/>
      <c r="B1540" s="11"/>
    </row>
    <row r="1541" spans="1:2">
      <c r="A1541" s="11"/>
      <c r="B1541" s="11"/>
    </row>
    <row r="1542" spans="1:2">
      <c r="A1542" s="11"/>
      <c r="B1542" s="11"/>
    </row>
    <row r="1543" spans="1:2">
      <c r="A1543" s="11"/>
      <c r="B1543" s="11"/>
    </row>
    <row r="1544" spans="1:2">
      <c r="A1544" s="11"/>
      <c r="B1544" s="11"/>
    </row>
    <row r="1545" spans="1:2">
      <c r="A1545" s="11"/>
      <c r="B1545" s="11"/>
    </row>
    <row r="1546" spans="1:2">
      <c r="A1546" s="11"/>
      <c r="B1546" s="11"/>
    </row>
    <row r="1547" spans="1:2">
      <c r="A1547" s="11"/>
      <c r="B1547" s="11"/>
    </row>
    <row r="1548" spans="1:2">
      <c r="A1548" s="11"/>
      <c r="B1548" s="11"/>
    </row>
    <row r="1549" spans="1:2">
      <c r="A1549" s="11"/>
      <c r="B1549" s="11"/>
    </row>
    <row r="1550" spans="1:2">
      <c r="A1550" s="11"/>
      <c r="B1550" s="11"/>
    </row>
    <row r="1551" spans="1:2">
      <c r="A1551" s="11"/>
      <c r="B1551" s="11"/>
    </row>
    <row r="1552" spans="1:2">
      <c r="A1552" s="11"/>
      <c r="B1552" s="11"/>
    </row>
    <row r="1553" spans="1:2">
      <c r="A1553" s="11"/>
      <c r="B1553" s="11"/>
    </row>
    <row r="1554" spans="1:2">
      <c r="A1554" s="11"/>
      <c r="B1554" s="11"/>
    </row>
    <row r="1555" spans="1:2">
      <c r="A1555" s="11"/>
      <c r="B1555" s="11"/>
    </row>
    <row r="1556" spans="1:2">
      <c r="A1556" s="11"/>
      <c r="B1556" s="11"/>
    </row>
    <row r="1557" spans="1:2">
      <c r="A1557" s="11"/>
      <c r="B1557" s="11"/>
    </row>
    <row r="1558" spans="1:2">
      <c r="A1558" s="11"/>
      <c r="B1558" s="11"/>
    </row>
    <row r="1559" spans="1:2">
      <c r="A1559" s="11"/>
      <c r="B1559" s="11"/>
    </row>
    <row r="1560" spans="1:2">
      <c r="A1560" s="11"/>
      <c r="B1560" s="11"/>
    </row>
    <row r="1561" spans="1:2">
      <c r="A1561" s="11"/>
      <c r="B1561" s="11"/>
    </row>
    <row r="1562" spans="1:2">
      <c r="A1562" s="11"/>
      <c r="B1562" s="11"/>
    </row>
    <row r="1563" spans="1:2">
      <c r="A1563" s="11"/>
      <c r="B1563" s="11"/>
    </row>
    <row r="1564" spans="1:2">
      <c r="A1564" s="11"/>
      <c r="B1564" s="11"/>
    </row>
    <row r="1565" spans="1:2">
      <c r="A1565" s="11"/>
      <c r="B1565" s="11"/>
    </row>
    <row r="1566" spans="1:2">
      <c r="A1566" s="11"/>
      <c r="B1566" s="11"/>
    </row>
    <row r="1567" spans="1:2">
      <c r="A1567" s="11"/>
      <c r="B1567" s="11"/>
    </row>
    <row r="1568" spans="1:2">
      <c r="A1568" s="11"/>
      <c r="B1568" s="11"/>
    </row>
    <row r="1569" spans="1:2">
      <c r="A1569" s="11"/>
      <c r="B1569" s="11"/>
    </row>
    <row r="1570" spans="1:2">
      <c r="A1570" s="11"/>
      <c r="B1570" s="11"/>
    </row>
    <row r="1571" spans="1:2">
      <c r="A1571" s="11"/>
      <c r="B1571" s="11"/>
    </row>
    <row r="1572" spans="1:2">
      <c r="A1572" s="11"/>
      <c r="B1572" s="11"/>
    </row>
    <row r="1573" spans="1:2">
      <c r="A1573" s="11"/>
      <c r="B1573" s="11"/>
    </row>
    <row r="1574" spans="1:2">
      <c r="A1574" s="11"/>
      <c r="B1574" s="11"/>
    </row>
    <row r="1575" spans="1:2">
      <c r="A1575" s="11"/>
      <c r="B1575" s="11"/>
    </row>
    <row r="1576" spans="1:2">
      <c r="A1576" s="11"/>
      <c r="B1576" s="11"/>
    </row>
    <row r="1577" spans="1:2">
      <c r="A1577" s="11"/>
      <c r="B1577" s="11"/>
    </row>
    <row r="1578" spans="1:2">
      <c r="A1578" s="11"/>
      <c r="B1578" s="11"/>
    </row>
    <row r="1579" spans="1:2">
      <c r="A1579" s="11"/>
      <c r="B1579" s="11"/>
    </row>
    <row r="1580" spans="1:2">
      <c r="A1580" s="11"/>
      <c r="B1580" s="11"/>
    </row>
    <row r="1581" spans="1:2">
      <c r="A1581" s="11"/>
      <c r="B1581" s="11"/>
    </row>
    <row r="1582" spans="1:2">
      <c r="A1582" s="11"/>
      <c r="B1582" s="11"/>
    </row>
    <row r="1583" spans="1:2">
      <c r="A1583" s="11"/>
      <c r="B1583" s="11"/>
    </row>
    <row r="1584" spans="1:2">
      <c r="A1584" s="11"/>
      <c r="B1584" s="11"/>
    </row>
    <row r="1585" spans="1:2">
      <c r="A1585" s="11"/>
      <c r="B1585" s="11"/>
    </row>
    <row r="1586" spans="1:2">
      <c r="A1586" s="11"/>
      <c r="B1586" s="11"/>
    </row>
    <row r="1587" spans="1:2">
      <c r="A1587" s="11"/>
      <c r="B1587" s="11"/>
    </row>
    <row r="1588" spans="1:2">
      <c r="A1588" s="11"/>
      <c r="B1588" s="11"/>
    </row>
    <row r="1589" spans="1:2">
      <c r="A1589" s="11"/>
      <c r="B1589" s="11"/>
    </row>
    <row r="1590" spans="1:2">
      <c r="A1590" s="11"/>
      <c r="B1590" s="11"/>
    </row>
    <row r="1591" spans="1:2">
      <c r="A1591" s="11"/>
      <c r="B1591" s="11"/>
    </row>
    <row r="1592" spans="1:2">
      <c r="A1592" s="11"/>
      <c r="B1592" s="11"/>
    </row>
    <row r="1593" spans="1:2">
      <c r="A1593" s="11"/>
      <c r="B1593" s="11"/>
    </row>
    <row r="1594" spans="1:2">
      <c r="A1594" s="11"/>
      <c r="B1594" s="11"/>
    </row>
    <row r="1595" spans="1:2">
      <c r="A1595" s="11"/>
      <c r="B1595" s="11"/>
    </row>
    <row r="1596" spans="1:2">
      <c r="A1596" s="11"/>
      <c r="B1596" s="11"/>
    </row>
    <row r="1597" spans="1:2">
      <c r="A1597" s="11"/>
      <c r="B1597" s="11"/>
    </row>
    <row r="1598" spans="1:2">
      <c r="A1598" s="11"/>
      <c r="B1598" s="11"/>
    </row>
    <row r="1599" spans="1:2">
      <c r="A1599" s="11"/>
      <c r="B1599" s="11"/>
    </row>
    <row r="1600" spans="1:2">
      <c r="A1600" s="11"/>
      <c r="B1600" s="11"/>
    </row>
    <row r="1601" spans="1:2">
      <c r="A1601" s="11"/>
      <c r="B1601" s="11"/>
    </row>
    <row r="1602" spans="1:2">
      <c r="A1602" s="11"/>
      <c r="B1602" s="11"/>
    </row>
    <row r="1603" spans="1:2">
      <c r="A1603" s="11"/>
      <c r="B1603" s="11"/>
    </row>
    <row r="1604" spans="1:2">
      <c r="A1604" s="11"/>
      <c r="B1604" s="11"/>
    </row>
    <row r="1605" spans="1:2">
      <c r="A1605" s="11"/>
      <c r="B1605" s="11"/>
    </row>
    <row r="1606" spans="1:2">
      <c r="A1606" s="11"/>
      <c r="B1606" s="11"/>
    </row>
    <row r="1607" spans="1:2">
      <c r="A1607" s="11"/>
      <c r="B1607" s="11"/>
    </row>
    <row r="1608" spans="1:2">
      <c r="A1608" s="11"/>
      <c r="B1608" s="11"/>
    </row>
    <row r="1609" spans="1:2">
      <c r="A1609" s="11"/>
      <c r="B1609" s="11"/>
    </row>
    <row r="1610" spans="1:2">
      <c r="A1610" s="11"/>
      <c r="B1610" s="11"/>
    </row>
    <row r="1611" spans="1:2">
      <c r="A1611" s="11"/>
      <c r="B1611" s="11"/>
    </row>
    <row r="1612" spans="1:2">
      <c r="A1612" s="11"/>
      <c r="B1612" s="11"/>
    </row>
    <row r="1613" spans="1:2">
      <c r="A1613" s="11"/>
      <c r="B1613" s="11"/>
    </row>
    <row r="1614" spans="1:2">
      <c r="A1614" s="11"/>
      <c r="B1614" s="11"/>
    </row>
    <row r="1615" spans="1:2">
      <c r="A1615" s="11"/>
      <c r="B1615" s="11"/>
    </row>
    <row r="1616" spans="1:2">
      <c r="A1616" s="11"/>
      <c r="B1616" s="11"/>
    </row>
    <row r="1617" spans="1:2">
      <c r="A1617" s="11"/>
      <c r="B1617" s="11"/>
    </row>
    <row r="1618" spans="1:2">
      <c r="A1618" s="11"/>
      <c r="B1618" s="11"/>
    </row>
    <row r="1619" spans="1:2">
      <c r="A1619" s="11"/>
      <c r="B1619" s="11"/>
    </row>
    <row r="1620" spans="1:2">
      <c r="A1620" s="11"/>
      <c r="B1620" s="11"/>
    </row>
    <row r="1621" spans="1:2">
      <c r="A1621" s="11"/>
      <c r="B1621" s="11"/>
    </row>
    <row r="1622" spans="1:2">
      <c r="A1622" s="11"/>
      <c r="B1622" s="11"/>
    </row>
    <row r="1623" spans="1:2">
      <c r="A1623" s="11"/>
      <c r="B1623" s="11"/>
    </row>
    <row r="1624" spans="1:2">
      <c r="A1624" s="11"/>
      <c r="B1624" s="11"/>
    </row>
    <row r="1625" spans="1:2">
      <c r="A1625" s="11"/>
      <c r="B1625" s="11"/>
    </row>
    <row r="1626" spans="1:2">
      <c r="A1626" s="11"/>
      <c r="B1626" s="11"/>
    </row>
    <row r="1627" spans="1:2">
      <c r="A1627" s="11"/>
      <c r="B1627" s="11"/>
    </row>
    <row r="1628" spans="1:2">
      <c r="A1628" s="11"/>
      <c r="B1628" s="11"/>
    </row>
    <row r="1629" spans="1:2">
      <c r="A1629" s="11"/>
      <c r="B1629" s="11"/>
    </row>
    <row r="1630" spans="1:2">
      <c r="A1630" s="11"/>
      <c r="B1630" s="11"/>
    </row>
    <row r="1631" spans="1:2">
      <c r="A1631" s="11"/>
      <c r="B1631" s="11"/>
    </row>
    <row r="1632" spans="1:2">
      <c r="A1632" s="11"/>
      <c r="B1632" s="11"/>
    </row>
    <row r="1633" spans="1:2">
      <c r="A1633" s="11"/>
      <c r="B1633" s="11"/>
    </row>
    <row r="1634" spans="1:2">
      <c r="A1634" s="11"/>
      <c r="B1634" s="11"/>
    </row>
    <row r="1635" spans="1:2">
      <c r="A1635" s="11"/>
      <c r="B1635" s="11"/>
    </row>
    <row r="1636" spans="1:2">
      <c r="A1636" s="11"/>
      <c r="B1636" s="11"/>
    </row>
    <row r="1637" spans="1:2">
      <c r="A1637" s="11"/>
      <c r="B1637" s="11"/>
    </row>
    <row r="1638" spans="1:2">
      <c r="A1638" s="11"/>
      <c r="B1638" s="11"/>
    </row>
    <row r="1639" spans="1:2">
      <c r="A1639" s="11"/>
      <c r="B1639" s="11"/>
    </row>
    <row r="1640" spans="1:2">
      <c r="A1640" s="11"/>
      <c r="B1640" s="11"/>
    </row>
    <row r="1641" spans="1:2">
      <c r="A1641" s="11"/>
      <c r="B1641" s="11"/>
    </row>
    <row r="1642" spans="1:2">
      <c r="A1642" s="11"/>
      <c r="B1642" s="11"/>
    </row>
    <row r="1643" spans="1:2">
      <c r="A1643" s="11"/>
      <c r="B1643" s="11"/>
    </row>
    <row r="1644" spans="1:2">
      <c r="A1644" s="11"/>
      <c r="B1644" s="11"/>
    </row>
    <row r="1645" spans="1:2">
      <c r="A1645" s="11"/>
      <c r="B1645" s="11"/>
    </row>
    <row r="1646" spans="1:2">
      <c r="A1646" s="11"/>
      <c r="B1646" s="11"/>
    </row>
    <row r="1647" spans="1:2">
      <c r="A1647" s="11"/>
      <c r="B1647" s="11"/>
    </row>
    <row r="1648" spans="1:2">
      <c r="A1648" s="11"/>
      <c r="B1648" s="11"/>
    </row>
    <row r="1649" spans="1:2">
      <c r="A1649" s="11"/>
      <c r="B1649" s="11"/>
    </row>
    <row r="1650" spans="1:2">
      <c r="A1650" s="11"/>
      <c r="B1650" s="11"/>
    </row>
    <row r="1651" spans="1:2">
      <c r="A1651" s="11"/>
      <c r="B1651" s="11"/>
    </row>
    <row r="1652" spans="1:2">
      <c r="A1652" s="11"/>
      <c r="B1652" s="11"/>
    </row>
    <row r="1653" spans="1:2">
      <c r="A1653" s="11"/>
      <c r="B1653" s="11"/>
    </row>
    <row r="1654" spans="1:2">
      <c r="A1654" s="11"/>
      <c r="B1654" s="11"/>
    </row>
    <row r="1655" spans="1:2">
      <c r="A1655" s="11"/>
      <c r="B1655" s="11"/>
    </row>
    <row r="1656" spans="1:2">
      <c r="A1656" s="11"/>
      <c r="B1656" s="11"/>
    </row>
    <row r="1657" spans="1:2">
      <c r="A1657" s="11"/>
      <c r="B1657" s="11"/>
    </row>
    <row r="1658" spans="1:2">
      <c r="A1658" s="11"/>
      <c r="B1658" s="11"/>
    </row>
    <row r="1659" spans="1:2">
      <c r="A1659" s="11"/>
      <c r="B1659" s="11"/>
    </row>
    <row r="1660" spans="1:2">
      <c r="A1660" s="11"/>
      <c r="B1660" s="11"/>
    </row>
    <row r="1661" spans="1:2">
      <c r="A1661" s="11"/>
      <c r="B1661" s="11"/>
    </row>
    <row r="1662" spans="1:2">
      <c r="A1662" s="11"/>
      <c r="B1662" s="11"/>
    </row>
    <row r="1663" spans="1:2">
      <c r="A1663" s="11"/>
      <c r="B1663" s="11"/>
    </row>
    <row r="1664" spans="1:2">
      <c r="A1664" s="11"/>
      <c r="B1664" s="11"/>
    </row>
    <row r="1665" spans="1:2">
      <c r="A1665" s="11"/>
      <c r="B1665" s="11"/>
    </row>
    <row r="1666" spans="1:2">
      <c r="A1666" s="11"/>
      <c r="B1666" s="11"/>
    </row>
    <row r="1667" spans="1:2">
      <c r="A1667" s="11"/>
      <c r="B1667" s="11"/>
    </row>
    <row r="1668" spans="1:2">
      <c r="A1668" s="11"/>
      <c r="B1668" s="11"/>
    </row>
    <row r="1669" spans="1:2">
      <c r="A1669" s="11"/>
      <c r="B1669" s="11"/>
    </row>
    <row r="1670" spans="1:2">
      <c r="A1670" s="11"/>
      <c r="B1670" s="11"/>
    </row>
    <row r="1671" spans="1:2">
      <c r="A1671" s="11"/>
      <c r="B1671" s="11"/>
    </row>
    <row r="1672" spans="1:2">
      <c r="A1672" s="11"/>
      <c r="B1672" s="11"/>
    </row>
    <row r="1673" spans="1:2">
      <c r="A1673" s="11"/>
      <c r="B1673" s="11"/>
    </row>
    <row r="1674" spans="1:2">
      <c r="A1674" s="11"/>
      <c r="B1674" s="11"/>
    </row>
    <row r="1675" spans="1:2">
      <c r="A1675" s="11"/>
      <c r="B1675" s="11"/>
    </row>
    <row r="1676" spans="1:2">
      <c r="A1676" s="11"/>
      <c r="B1676" s="11"/>
    </row>
    <row r="1677" spans="1:2">
      <c r="A1677" s="11"/>
      <c r="B1677" s="11"/>
    </row>
    <row r="1678" spans="1:2">
      <c r="A1678" s="11"/>
      <c r="B1678" s="11"/>
    </row>
    <row r="1679" spans="1:2">
      <c r="A1679" s="11"/>
      <c r="B1679" s="11"/>
    </row>
    <row r="1680" spans="1:2">
      <c r="A1680" s="11"/>
      <c r="B1680" s="11"/>
    </row>
    <row r="1681" spans="1:2">
      <c r="A1681" s="11"/>
      <c r="B1681" s="11"/>
    </row>
    <row r="1682" spans="1:2">
      <c r="A1682" s="11"/>
      <c r="B1682" s="11"/>
    </row>
    <row r="1683" spans="1:2">
      <c r="A1683" s="11"/>
      <c r="B1683" s="11"/>
    </row>
    <row r="1684" spans="1:2">
      <c r="A1684" s="11"/>
      <c r="B1684" s="11"/>
    </row>
    <row r="1685" spans="1:2">
      <c r="A1685" s="11"/>
      <c r="B1685" s="11"/>
    </row>
    <row r="1686" spans="1:2">
      <c r="A1686" s="11"/>
      <c r="B1686" s="11"/>
    </row>
    <row r="1687" spans="1:2">
      <c r="A1687" s="11"/>
      <c r="B1687" s="11"/>
    </row>
    <row r="1688" spans="1:2">
      <c r="A1688" s="11"/>
      <c r="B1688" s="11"/>
    </row>
    <row r="1689" spans="1:2">
      <c r="A1689" s="11"/>
      <c r="B1689" s="11"/>
    </row>
    <row r="1690" spans="1:2">
      <c r="A1690" s="11"/>
      <c r="B1690" s="11"/>
    </row>
    <row r="1691" spans="1:2">
      <c r="A1691" s="11"/>
      <c r="B1691" s="11"/>
    </row>
    <row r="1692" spans="1:2">
      <c r="A1692" s="11"/>
      <c r="B1692" s="11"/>
    </row>
    <row r="1693" spans="1:2">
      <c r="A1693" s="11"/>
      <c r="B1693" s="11"/>
    </row>
    <row r="1694" spans="1:2">
      <c r="A1694" s="11"/>
      <c r="B1694" s="11"/>
    </row>
    <row r="1695" spans="1:2">
      <c r="A1695" s="11"/>
      <c r="B1695" s="11"/>
    </row>
    <row r="1696" spans="1:2">
      <c r="A1696" s="11"/>
      <c r="B1696" s="11"/>
    </row>
    <row r="1697" spans="1:2">
      <c r="A1697" s="11"/>
      <c r="B1697" s="11"/>
    </row>
    <row r="1698" spans="1:2">
      <c r="A1698" s="11"/>
      <c r="B1698" s="11"/>
    </row>
    <row r="1699" spans="1:2">
      <c r="A1699" s="11"/>
      <c r="B1699" s="11"/>
    </row>
    <row r="1700" spans="1:2">
      <c r="A1700" s="11"/>
      <c r="B1700" s="11"/>
    </row>
    <row r="1701" spans="1:2">
      <c r="A1701" s="11"/>
      <c r="B1701" s="11"/>
    </row>
    <row r="1702" spans="1:2">
      <c r="A1702" s="11"/>
      <c r="B1702" s="11"/>
    </row>
    <row r="1703" spans="1:2">
      <c r="A1703" s="11"/>
      <c r="B1703" s="11"/>
    </row>
    <row r="1704" spans="1:2">
      <c r="A1704" s="11"/>
      <c r="B1704" s="11"/>
    </row>
    <row r="1705" spans="1:2">
      <c r="A1705" s="11"/>
      <c r="B1705" s="11"/>
    </row>
    <row r="1706" spans="1:2">
      <c r="A1706" s="11"/>
      <c r="B1706" s="11"/>
    </row>
    <row r="1707" spans="1:2">
      <c r="A1707" s="11"/>
      <c r="B1707" s="11"/>
    </row>
    <row r="1708" spans="1:2">
      <c r="A1708" s="11"/>
      <c r="B1708" s="11"/>
    </row>
    <row r="1709" spans="1:2">
      <c r="A1709" s="11"/>
      <c r="B1709" s="11"/>
    </row>
    <row r="1710" spans="1:2">
      <c r="A1710" s="11"/>
      <c r="B1710" s="11"/>
    </row>
    <row r="1711" spans="1:2">
      <c r="A1711" s="11"/>
      <c r="B1711" s="11"/>
    </row>
    <row r="1712" spans="1:2">
      <c r="A1712" s="11"/>
      <c r="B1712" s="11"/>
    </row>
    <row r="1713" spans="1:2">
      <c r="A1713" s="11"/>
      <c r="B1713" s="11"/>
    </row>
    <row r="1714" spans="1:2">
      <c r="A1714" s="11"/>
      <c r="B1714" s="11"/>
    </row>
    <row r="1715" spans="1:2">
      <c r="A1715" s="11"/>
      <c r="B1715" s="11"/>
    </row>
    <row r="1716" spans="1:2">
      <c r="A1716" s="11"/>
      <c r="B1716" s="11"/>
    </row>
    <row r="1717" spans="1:2">
      <c r="A1717" s="11"/>
      <c r="B1717" s="11"/>
    </row>
    <row r="1718" spans="1:2">
      <c r="A1718" s="11"/>
      <c r="B1718" s="11"/>
    </row>
    <row r="1719" spans="1:2">
      <c r="A1719" s="11"/>
      <c r="B1719" s="11"/>
    </row>
    <row r="1720" spans="1:2">
      <c r="A1720" s="11"/>
      <c r="B1720" s="11"/>
    </row>
    <row r="1721" spans="1:2">
      <c r="A1721" s="11"/>
      <c r="B1721" s="11"/>
    </row>
    <row r="1722" spans="1:2">
      <c r="A1722" s="11"/>
      <c r="B1722" s="11"/>
    </row>
    <row r="1723" spans="1:2">
      <c r="A1723" s="11"/>
      <c r="B1723" s="11"/>
    </row>
    <row r="1724" spans="1:2">
      <c r="A1724" s="11"/>
      <c r="B1724" s="11"/>
    </row>
    <row r="1725" spans="1:2">
      <c r="A1725" s="11"/>
      <c r="B1725" s="11"/>
    </row>
    <row r="1726" spans="1:2">
      <c r="A1726" s="11"/>
      <c r="B1726" s="11"/>
    </row>
    <row r="1727" spans="1:2">
      <c r="A1727" s="11"/>
      <c r="B1727" s="11"/>
    </row>
    <row r="1728" spans="1:2">
      <c r="A1728" s="11"/>
      <c r="B1728" s="11"/>
    </row>
    <row r="1729" spans="1:2">
      <c r="A1729" s="11"/>
      <c r="B1729" s="11"/>
    </row>
    <row r="1730" spans="1:2">
      <c r="A1730" s="11"/>
      <c r="B1730" s="11"/>
    </row>
    <row r="1731" spans="1:2">
      <c r="A1731" s="11"/>
      <c r="B1731" s="11"/>
    </row>
    <row r="1732" spans="1:2">
      <c r="A1732" s="11"/>
      <c r="B1732" s="11"/>
    </row>
    <row r="1733" spans="1:2">
      <c r="A1733" s="11"/>
      <c r="B1733" s="11"/>
    </row>
    <row r="1734" spans="1:2">
      <c r="A1734" s="11"/>
      <c r="B1734" s="11"/>
    </row>
    <row r="1735" spans="1:2">
      <c r="A1735" s="11"/>
      <c r="B1735" s="11"/>
    </row>
    <row r="1736" spans="1:2">
      <c r="A1736" s="11"/>
      <c r="B1736" s="11"/>
    </row>
    <row r="1737" spans="1:2">
      <c r="A1737" s="11"/>
      <c r="B1737" s="11"/>
    </row>
    <row r="1738" spans="1:2">
      <c r="A1738" s="11"/>
      <c r="B1738" s="11"/>
    </row>
  </sheetData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H7 Consultation Document" ma:contentTypeID="0x010100026BFE6A34D44FF09C8C098CCC1B744C003ED19D5CCC8B4EC38D4E79F19118192A00295D15BD1A5A364186FBD7812DCD6262" ma:contentTypeVersion="6" ma:contentTypeDescription="Create a new document." ma:contentTypeScope="" ma:versionID="eca5cf635bb3cd254be069d6bec14bf2">
  <xsd:schema xmlns:xsd="http://www.w3.org/2001/XMLSchema" xmlns:xs="http://www.w3.org/2001/XMLSchema" xmlns:p="http://schemas.microsoft.com/office/2006/metadata/properties" xmlns:ns2="7c02c562-1e82-4d3d-bb6c-843c3e7142ca" xmlns:ns3="2ca3c26b-b2a8-4676-92ae-15f679fc660f" targetNamespace="http://schemas.microsoft.com/office/2006/metadata/properties" ma:root="true" ma:fieldsID="c6d468b8fb69c45cdf4f2a0b12f127c5" ns2:_="" ns3:_="">
    <xsd:import namespace="7c02c562-1e82-4d3d-bb6c-843c3e7142ca"/>
    <xsd:import namespace="2ca3c26b-b2a8-4676-92ae-15f679fc660f"/>
    <xsd:element name="properties">
      <xsd:complexType>
        <xsd:sequence>
          <xsd:element name="documentManagement">
            <xsd:complexType>
              <xsd:all>
                <xsd:element ref="ns2:obd7f88e7c304967bb7efaedae455aad" minOccurs="0"/>
                <xsd:element ref="ns2:TaxCatchAll" minOccurs="0"/>
                <xsd:element ref="ns2:TaxCatchAllLabel" minOccurs="0"/>
                <xsd:element ref="ns2:md537954de5d4799b31f8b38caab65fb" minOccurs="0"/>
                <xsd:element ref="ns2:c0579850fabd4de2a8282f228563db32" minOccurs="0"/>
                <xsd:element ref="ns2:CAAPublicationReference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2c562-1e82-4d3d-bb6c-843c3e7142ca" elementFormDefault="qualified">
    <xsd:import namespace="http://schemas.microsoft.com/office/2006/documentManagement/types"/>
    <xsd:import namespace="http://schemas.microsoft.com/office/infopath/2007/PartnerControls"/>
    <xsd:element name="obd7f88e7c304967bb7efaedae455aad" ma:index="8" ma:taxonomy="true" ma:internalName="obd7f88e7c304967bb7efaedae455aad" ma:taxonomyFieldName="CAAContentGroup" ma:displayName="Content Group" ma:fieldId="{8bd7f88e-7c30-4967-bb7e-faedae455aad}" ma:sspId="32b1b85a-9065-498a-a715-2e842cb76486" ma:termSetId="078a1673-67d9-42ad-9a0e-7f45c535ee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128361a6-fa2d-4f95-8851-bf529f68af46}" ma:internalName="TaxCatchAll" ma:showField="CatchAllData" ma:web="7c02c562-1e82-4d3d-bb6c-843c3e7142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128361a6-fa2d-4f95-8851-bf529f68af46}" ma:internalName="TaxCatchAllLabel" ma:readOnly="true" ma:showField="CatchAllDataLabel" ma:web="7c02c562-1e82-4d3d-bb6c-843c3e7142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d537954de5d4799b31f8b38caab65fb" ma:index="12" ma:taxonomy="true" ma:internalName="md537954de5d4799b31f8b38caab65fb" ma:taxonomyFieldName="CAABusinessFunctions" ma:displayName="Business Functions" ma:fieldId="{6d537954-de5d-4799-b31f-8b38caab65fb}" ma:taxonomyMulti="true" ma:sspId="32b1b85a-9065-498a-a715-2e842cb76486" ma:termSetId="cf28a2d6-8bcd-450b-a49a-65779e58cd0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0579850fabd4de2a8282f228563db32" ma:index="14" ma:taxonomy="true" ma:internalName="c0579850fabd4de2a8282f228563db32" ma:taxonomyFieldName="CAADepartments" ma:displayName="Departments" ma:fieldId="{c0579850-fabd-4de2-a828-2f228563db32}" ma:taxonomyMulti="true" ma:sspId="32b1b85a-9065-498a-a715-2e842cb76486" ma:termSetId="059fbec2-a57e-4088-9445-44d85639509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AAPublicationReference" ma:index="16" nillable="true" ma:displayName="Publication Reference" ma:internalName="CAAPublicationReference">
      <xsd:simpleType>
        <xsd:restriction base="dms:Text">
          <xsd:maxLength value="100"/>
        </xsd:restriction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3c26b-b2a8-4676-92ae-15f679fc66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0579850fabd4de2a8282f228563db32 xmlns="7c02c562-1e82-4d3d-bb6c-843c3e7142ca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Consumers and Markets</TermName>
          <TermId xmlns="http://schemas.microsoft.com/office/infopath/2007/PartnerControls">aaae88c1-0366-4a2a-8362-d7feeedf0c8e</TermId>
        </TermInfo>
      </Terms>
    </c0579850fabd4de2a8282f228563db32>
    <md537954de5d4799b31f8b38caab65fb xmlns="7c02c562-1e82-4d3d-bb6c-843c3e7142c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Aviation Consumer Protection</TermName>
          <TermId xmlns="http://schemas.microsoft.com/office/infopath/2007/PartnerControls">ec17897e-028e-417d-afc9-b145dc8f0a0b</TermId>
        </TermInfo>
        <TermInfo xmlns="http://schemas.microsoft.com/office/infopath/2007/PartnerControls">
          <TermName xmlns="http://schemas.microsoft.com/office/infopath/2007/PartnerControls">Market and Performance Regulation</TermName>
          <TermId xmlns="http://schemas.microsoft.com/office/infopath/2007/PartnerControls">7c83a01d-94da-43c4-a6c6-f97ba212aa86</TermId>
        </TermInfo>
      </Terms>
    </md537954de5d4799b31f8b38caab65fb>
    <TaxCatchAll xmlns="7c02c562-1e82-4d3d-bb6c-843c3e7142ca">
      <Value>10</Value>
      <Value>2</Value>
      <Value>1</Value>
      <Value>3</Value>
    </TaxCatchAll>
    <obd7f88e7c304967bb7efaedae455aad xmlns="7c02c562-1e82-4d3d-bb6c-843c3e7142ca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Project</TermName>
          <TermId xmlns="http://schemas.microsoft.com/office/infopath/2007/PartnerControls">8f0ac385-1b1c-42dd-8d95-2d53389c5a43</TermId>
        </TermInfo>
      </Terms>
    </obd7f88e7c304967bb7efaedae455aad>
    <_dlc_DocId xmlns="7c02c562-1e82-4d3d-bb6c-843c3e7142ca">YDDR3SSRJYKD-1555638891-2174</_dlc_DocId>
    <_dlc_DocIdUrl xmlns="7c02c562-1e82-4d3d-bb6c-843c3e7142ca">
      <Url>https://caa.sharepoint.com/sites/consumers-and-markets-group/ercp/h7-programme/_layouts/15/DocIdRedir.aspx?ID=YDDR3SSRJYKD-1555638891-2174</Url>
      <Description>YDDR3SSRJYKD-1555638891-2174</Description>
    </_dlc_DocIdUrl>
    <CAAPublicationReference xmlns="7c02c562-1e82-4d3d-bb6c-843c3e7142ca" xsi:nil="true"/>
  </documentManagement>
</p:properties>
</file>

<file path=customXml/itemProps1.xml><?xml version="1.0" encoding="utf-8"?>
<ds:datastoreItem xmlns:ds="http://schemas.openxmlformats.org/officeDocument/2006/customXml" ds:itemID="{C119D226-8555-41F6-ADA6-CB24593752B9}"/>
</file>

<file path=customXml/itemProps2.xml><?xml version="1.0" encoding="utf-8"?>
<ds:datastoreItem xmlns:ds="http://schemas.openxmlformats.org/officeDocument/2006/customXml" ds:itemID="{570E98CB-64A2-4230-A4CA-2B420B3C240E}"/>
</file>

<file path=customXml/itemProps3.xml><?xml version="1.0" encoding="utf-8"?>
<ds:datastoreItem xmlns:ds="http://schemas.openxmlformats.org/officeDocument/2006/customXml" ds:itemID="{A8A4DAA8-B2BB-441E-8137-9C3E8474B7FA}"/>
</file>

<file path=customXml/itemProps4.xml><?xml version="1.0" encoding="utf-8"?>
<ds:datastoreItem xmlns:ds="http://schemas.openxmlformats.org/officeDocument/2006/customXml" ds:itemID="{87E682AF-C0D5-43DD-894E-F3BFA69A7D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Hoon Jay</dc:creator>
  <cp:keywords/>
  <dc:description/>
  <cp:lastModifiedBy/>
  <cp:revision/>
  <dcterms:created xsi:type="dcterms:W3CDTF">2021-06-29T14:56:33Z</dcterms:created>
  <dcterms:modified xsi:type="dcterms:W3CDTF">2023-04-05T14:53:29Z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96a3aa-34a9-4b82-9eed-745e5fc3f53e_Enabled">
    <vt:lpwstr>true</vt:lpwstr>
  </property>
  <property fmtid="{D5CDD505-2E9C-101B-9397-08002B2CF9AE}" pid="3" name="MSIP_Label_3196a3aa-34a9-4b82-9eed-745e5fc3f53e_SetDate">
    <vt:lpwstr>2021-06-29T14:56:34Z</vt:lpwstr>
  </property>
  <property fmtid="{D5CDD505-2E9C-101B-9397-08002B2CF9AE}" pid="4" name="MSIP_Label_3196a3aa-34a9-4b82-9eed-745e5fc3f53e_Method">
    <vt:lpwstr>Standard</vt:lpwstr>
  </property>
  <property fmtid="{D5CDD505-2E9C-101B-9397-08002B2CF9AE}" pid="5" name="MSIP_Label_3196a3aa-34a9-4b82-9eed-745e5fc3f53e_Name">
    <vt:lpwstr>3196a3aa-34a9-4b82-9eed-745e5fc3f53e</vt:lpwstr>
  </property>
  <property fmtid="{D5CDD505-2E9C-101B-9397-08002B2CF9AE}" pid="6" name="MSIP_Label_3196a3aa-34a9-4b82-9eed-745e5fc3f53e_SiteId">
    <vt:lpwstr>c4edd5ba-10c3-4fe3-946a-7c9c446ab8c8</vt:lpwstr>
  </property>
  <property fmtid="{D5CDD505-2E9C-101B-9397-08002B2CF9AE}" pid="7" name="MSIP_Label_3196a3aa-34a9-4b82-9eed-745e5fc3f53e_ActionId">
    <vt:lpwstr>45168894-8489-4000-845a-026e5b08d35e</vt:lpwstr>
  </property>
  <property fmtid="{D5CDD505-2E9C-101B-9397-08002B2CF9AE}" pid="8" name="MSIP_Label_3196a3aa-34a9-4b82-9eed-745e5fc3f53e_ContentBits">
    <vt:lpwstr>0</vt:lpwstr>
  </property>
  <property fmtid="{D5CDD505-2E9C-101B-9397-08002B2CF9AE}" pid="9" name="ContentTypeId">
    <vt:lpwstr>0x010100026BFE6A34D44FF09C8C098CCC1B744C003ED19D5CCC8B4EC38D4E79F19118192A00295D15BD1A5A364186FBD7812DCD6262</vt:lpwstr>
  </property>
  <property fmtid="{D5CDD505-2E9C-101B-9397-08002B2CF9AE}" pid="10" name="CAAContentGroup">
    <vt:lpwstr>10;#Project|8f0ac385-1b1c-42dd-8d95-2d53389c5a43</vt:lpwstr>
  </property>
  <property fmtid="{D5CDD505-2E9C-101B-9397-08002B2CF9AE}" pid="11" name="CAADepartments">
    <vt:lpwstr>1;#Consumers and Markets|aaae88c1-0366-4a2a-8362-d7feeedf0c8e</vt:lpwstr>
  </property>
  <property fmtid="{D5CDD505-2E9C-101B-9397-08002B2CF9AE}" pid="12" name="CAACMGH7Workstreams">
    <vt:lpwstr>39;#Financial Framework|c9296374-b795-4dfd-bc67-d7d86484b637</vt:lpwstr>
  </property>
  <property fmtid="{D5CDD505-2E9C-101B-9397-08002B2CF9AE}" pid="13" name="CAABusinessFunctions">
    <vt:lpwstr>2;#Aviation Consumer Protection|ec17897e-028e-417d-afc9-b145dc8f0a0b;#3;#Market and Performance Regulation|7c83a01d-94da-43c4-a6c6-f97ba212aa86</vt:lpwstr>
  </property>
  <property fmtid="{D5CDD505-2E9C-101B-9397-08002B2CF9AE}" pid="14" name="_dlc_DocIdItemGuid">
    <vt:lpwstr>b50d22b6-c019-4b82-ac5a-9e2152ee3ff1</vt:lpwstr>
  </property>
</Properties>
</file>