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nmsfsr03\AREG.GLB\STATS\"/>
    </mc:Choice>
  </mc:AlternateContent>
  <xr:revisionPtr revIDLastSave="0" documentId="13_ncr:1_{25892949-1DDF-44A0-8EA5-8CCEF19D148B}" xr6:coauthVersionLast="47" xr6:coauthVersionMax="47" xr10:uidLastSave="{00000000-0000-0000-0000-000000000000}"/>
  <workbookProtection lockStructure="1"/>
  <bookViews>
    <workbookView xWindow="-120" yWindow="-120" windowWidth="29040" windowHeight="15720" xr2:uid="{AFB5C578-AC35-4180-9A1B-3EAB7758FA18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0" i="4" l="1"/>
  <c r="AA32" i="4"/>
  <c r="AA31" i="4"/>
  <c r="AA10" i="4"/>
  <c r="AA48" i="4"/>
  <c r="AA47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C49" i="4"/>
  <c r="AA14" i="4"/>
  <c r="AA46" i="4" l="1"/>
  <c r="Y46" i="4"/>
  <c r="AA45" i="4"/>
  <c r="Z45" i="4"/>
  <c r="Y45" i="4"/>
  <c r="AA44" i="4"/>
  <c r="Z44" i="4"/>
  <c r="Y44" i="4"/>
  <c r="AA43" i="4"/>
  <c r="Z43" i="4"/>
  <c r="Y43" i="4"/>
  <c r="AA42" i="4"/>
  <c r="Z42" i="4"/>
  <c r="Y42" i="4"/>
  <c r="AA41" i="4"/>
  <c r="Y41" i="4"/>
  <c r="Z40" i="4"/>
  <c r="Y40" i="4"/>
  <c r="AA39" i="4"/>
  <c r="Z39" i="4"/>
  <c r="Y39" i="4"/>
  <c r="AA38" i="4"/>
  <c r="Z38" i="4"/>
  <c r="Y38" i="4"/>
  <c r="AA37" i="4"/>
  <c r="Z37" i="4"/>
  <c r="Y37" i="4"/>
  <c r="AA36" i="4"/>
  <c r="Z36" i="4"/>
  <c r="Y36" i="4"/>
  <c r="AA35" i="4"/>
  <c r="Z35" i="4"/>
  <c r="Y35" i="4"/>
  <c r="AA34" i="4"/>
  <c r="Z34" i="4"/>
  <c r="Y34" i="4"/>
  <c r="AA33" i="4"/>
  <c r="Z33" i="4"/>
  <c r="Y33" i="4"/>
  <c r="Y32" i="4"/>
  <c r="Y31" i="4"/>
  <c r="AA30" i="4"/>
  <c r="Z30" i="4"/>
  <c r="Y30" i="4"/>
  <c r="AA29" i="4"/>
  <c r="Z29" i="4"/>
  <c r="Y29" i="4"/>
  <c r="AA28" i="4"/>
  <c r="Z28" i="4"/>
  <c r="Y28" i="4"/>
  <c r="AA27" i="4"/>
  <c r="Z27" i="4"/>
  <c r="Y27" i="4"/>
  <c r="AA26" i="4"/>
  <c r="Z26" i="4"/>
  <c r="Y26" i="4"/>
  <c r="AA25" i="4"/>
  <c r="Z25" i="4"/>
  <c r="AA24" i="4"/>
  <c r="Z24" i="4"/>
  <c r="Y24" i="4"/>
  <c r="AA23" i="4"/>
  <c r="Z23" i="4"/>
  <c r="Y23" i="4"/>
  <c r="AA22" i="4"/>
  <c r="Z22" i="4"/>
  <c r="Y22" i="4"/>
  <c r="AA21" i="4"/>
  <c r="Z21" i="4"/>
  <c r="Y21" i="4"/>
  <c r="AA20" i="4"/>
  <c r="Z20" i="4"/>
  <c r="Y20" i="4"/>
  <c r="AA19" i="4"/>
  <c r="Z19" i="4"/>
  <c r="Y19" i="4"/>
  <c r="AA18" i="4"/>
  <c r="Z18" i="4"/>
  <c r="AA17" i="4"/>
  <c r="Z17" i="4"/>
  <c r="Y17" i="4"/>
  <c r="AA16" i="4"/>
  <c r="Z16" i="4"/>
  <c r="Y16" i="4"/>
  <c r="AA15" i="4"/>
  <c r="Z15" i="4"/>
  <c r="AA13" i="4"/>
  <c r="Z13" i="4"/>
  <c r="AA12" i="4"/>
  <c r="Y12" i="4"/>
  <c r="AA11" i="4"/>
  <c r="Z11" i="4"/>
  <c r="Y11" i="4"/>
  <c r="Y10" i="4"/>
  <c r="AA49" i="4" l="1"/>
  <c r="Y49" i="4"/>
  <c r="Z49" i="4"/>
</calcChain>
</file>

<file path=xl/sharedStrings.xml><?xml version="1.0" encoding="utf-8"?>
<sst xmlns="http://schemas.openxmlformats.org/spreadsheetml/2006/main" count="168" uniqueCount="52">
  <si>
    <t xml:space="preserve"> </t>
  </si>
  <si>
    <t>Aerial Work</t>
  </si>
  <si>
    <t>CofA with Conditions</t>
  </si>
  <si>
    <t>Permit to Fly</t>
  </si>
  <si>
    <t>Private</t>
  </si>
  <si>
    <t>Special Category</t>
  </si>
  <si>
    <t>Standard Category</t>
  </si>
  <si>
    <t>Transport (Passenger)</t>
  </si>
  <si>
    <t>Unknown</t>
  </si>
  <si>
    <t>Invalid / Valid</t>
  </si>
  <si>
    <t>I</t>
  </si>
  <si>
    <t>V</t>
  </si>
  <si>
    <t>00751kg - 05700kg</t>
  </si>
  <si>
    <t>00001kg - 00750kg</t>
  </si>
  <si>
    <t>00000kg</t>
  </si>
  <si>
    <t>05701kg - 15000kg</t>
  </si>
  <si>
    <t>&gt; 50000kg</t>
  </si>
  <si>
    <t>15001kg - 50000kg</t>
  </si>
  <si>
    <t>1. Non EASA balloons, SSDR category microlights and Hang Gliders can fly on private flights beginning and ending in the UK without a CofA or Permit to Fly, please note that on this report they appear as Invalid.</t>
  </si>
  <si>
    <t>3. The "No Full Certificate" category includes aircraft that have not yet applied for a CofA / Permit, have temporary or export documents or do not require a CofA/PTF</t>
  </si>
  <si>
    <t>4. Category changes have taken place from 1/1/21 as the UK no longer an EASA member.</t>
  </si>
  <si>
    <t>GRAND TOTAL</t>
  </si>
  <si>
    <t>Aircraft Class</t>
  </si>
  <si>
    <t>Weight Group</t>
  </si>
  <si>
    <t>Airship (Gas-Filled)</t>
  </si>
  <si>
    <t>Airship (Gas-Filled) (Unmanned)</t>
  </si>
  <si>
    <t>Airship (Hot Air)</t>
  </si>
  <si>
    <t>Balloon (Gas/Hot Air)</t>
  </si>
  <si>
    <t>Balloon (Gas-Filled)</t>
  </si>
  <si>
    <t>Balloon (Hot Air)</t>
  </si>
  <si>
    <t>Balloon (Minimum Lift) ( Unmanned)</t>
  </si>
  <si>
    <t>Fixed-Wing Amphibian</t>
  </si>
  <si>
    <t>Fixed-Wing Landplane</t>
  </si>
  <si>
    <t>Fixed-Wing Landplane (Unmanned)</t>
  </si>
  <si>
    <t>Fixed Wing-Seaplane</t>
  </si>
  <si>
    <t>Fixed-Wing SLMG</t>
  </si>
  <si>
    <t>Glider</t>
  </si>
  <si>
    <t>Gyroplane</t>
  </si>
  <si>
    <t>Hang Glider</t>
  </si>
  <si>
    <t>Helicopter</t>
  </si>
  <si>
    <t>Helicopter (Unmanned)</t>
  </si>
  <si>
    <t>Microlight</t>
  </si>
  <si>
    <t>Total Registered</t>
  </si>
  <si>
    <t>National CofA</t>
  </si>
  <si>
    <t>No Full Certificate</t>
  </si>
  <si>
    <t>State Aircraft CofA</t>
  </si>
  <si>
    <t>Total Invalid</t>
  </si>
  <si>
    <t>Total Valid</t>
  </si>
  <si>
    <t>n/a</t>
  </si>
  <si>
    <t>UK REGISTERED AIRCRAFT AS AT 1ST JANUARY 2026 BY AIRCRAFT CLASS AND COFA / PTF CATEGORY</t>
  </si>
  <si>
    <t>Powered Lift (Tilt Rotor)</t>
  </si>
  <si>
    <t>2. As at 1st January 2026 there were 744 SSDR microlights, this figure is included in the microlight total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</si>
</sst>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0" borderId="0" xfId="0" applyFont="1" applyFill="1"/>
    <xf numFmtId="0" fontId="1" fillId="0" borderId="0" xfId="0" applyFont="1" applyFill="1"/>
    <xf numFmtId="0" fontId="2" fillId="0" borderId="0" xfId="0" applyFont="1"/>
    <xf numFmtId="0" fontId="2" fillId="0" borderId="1" xfId="0" applyFont="1" applyFill="1" applyBorder="1"/>
    <xf numFmtId="0" fontId="3" fillId="2" borderId="1" xfId="0" applyFont="1" applyFill="1" applyBorder="1"/>
    <xf numFmtId="0" fontId="2" fillId="0" borderId="0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/>
    <xf numFmtId="1" fontId="2" fillId="2" borderId="1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3" borderId="1" xfId="0" applyFont="1" applyFill="1" applyBorder="1"/>
    <xf numFmtId="1" fontId="2" fillId="3" borderId="1" xfId="0" applyNumberFormat="1" applyFont="1" applyFill="1" applyBorder="1"/>
    <xf numFmtId="0" fontId="3" fillId="3" borderId="1" xfId="0" applyFont="1" applyFill="1" applyBorder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6387-C8DA-451A-BFB3-9ACC58D2F1E3}">
  <dimension ref="A3:AB55"/>
  <sheetViews>
    <sheetView tabSelected="1" workbookViewId="0">
      <pane ySplit="7" topLeftCell="A8" activePane="bottomLeft" state="frozen"/>
      <selection pane="bottomLeft" activeCell="A31" sqref="A31"/>
    </sheetView>
  </sheetViews>
  <sheetFormatPr defaultColWidth="9.140625" defaultRowHeight="15" x14ac:dyDescent="0.2"/>
  <cols>
    <col min="1" max="1" width="42.28515625" style="7" bestFit="1" customWidth="1"/>
    <col min="2" max="2" width="22.5703125" style="7" customWidth="1"/>
    <col min="3" max="4" width="13.85546875" style="7" hidden="1" customWidth="1"/>
    <col min="5" max="6" width="24.85546875" style="7" hidden="1" customWidth="1"/>
    <col min="7" max="8" width="16.42578125" style="7" hidden="1" customWidth="1"/>
    <col min="9" max="10" width="20.85546875" style="7" hidden="1" customWidth="1"/>
    <col min="11" max="12" width="15" style="7" customWidth="1"/>
    <col min="13" max="14" width="8.85546875" style="7" customWidth="1"/>
    <col min="15" max="16" width="20.140625" style="7" customWidth="1"/>
    <col min="17" max="18" width="22.28515625" style="7" customWidth="1"/>
    <col min="19" max="20" width="26.28515625" style="7" customWidth="1"/>
    <col min="21" max="22" width="11.85546875" style="7" customWidth="1"/>
    <col min="23" max="24" width="21.7109375" style="7" customWidth="1"/>
    <col min="25" max="25" width="14.5703125" style="7" bestFit="1" customWidth="1"/>
    <col min="26" max="26" width="12.7109375" style="7" bestFit="1" customWidth="1"/>
    <col min="27" max="27" width="19.42578125" style="7" bestFit="1" customWidth="1"/>
    <col min="28" max="16384" width="9.140625" style="5"/>
  </cols>
  <sheetData>
    <row r="3" spans="1:28" s="6" customFormat="1" ht="15.75" x14ac:dyDescent="0.25">
      <c r="A3" s="1" t="s">
        <v>49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5" spans="1:28" x14ac:dyDescent="0.2">
      <c r="A5" s="7" t="s">
        <v>0</v>
      </c>
      <c r="B5" s="7" t="s">
        <v>0</v>
      </c>
      <c r="C5" s="7" t="s">
        <v>0</v>
      </c>
      <c r="D5" s="7" t="s">
        <v>0</v>
      </c>
      <c r="AA5" s="7" t="s">
        <v>0</v>
      </c>
      <c r="AB5" s="5" t="s">
        <v>0</v>
      </c>
    </row>
    <row r="7" spans="1:28" s="6" customFormat="1" ht="18" customHeight="1" x14ac:dyDescent="0.25">
      <c r="A7" s="16"/>
      <c r="B7" s="16"/>
      <c r="C7" s="4" t="s">
        <v>1</v>
      </c>
      <c r="D7" s="4" t="s">
        <v>1</v>
      </c>
      <c r="E7" s="4" t="s">
        <v>2</v>
      </c>
      <c r="F7" s="4" t="s">
        <v>2</v>
      </c>
      <c r="G7" s="4" t="s">
        <v>43</v>
      </c>
      <c r="H7" s="4" t="s">
        <v>43</v>
      </c>
      <c r="I7" s="4" t="s">
        <v>44</v>
      </c>
      <c r="J7" s="4" t="s">
        <v>44</v>
      </c>
      <c r="K7" s="4" t="s">
        <v>3</v>
      </c>
      <c r="L7" s="4" t="s">
        <v>3</v>
      </c>
      <c r="M7" s="4" t="s">
        <v>4</v>
      </c>
      <c r="N7" s="4" t="s">
        <v>4</v>
      </c>
      <c r="O7" s="4" t="s">
        <v>5</v>
      </c>
      <c r="P7" s="4" t="s">
        <v>5</v>
      </c>
      <c r="Q7" s="4" t="s">
        <v>6</v>
      </c>
      <c r="R7" s="4" t="s">
        <v>6</v>
      </c>
      <c r="S7" s="4" t="s">
        <v>7</v>
      </c>
      <c r="T7" s="4" t="s">
        <v>7</v>
      </c>
      <c r="U7" s="4" t="s">
        <v>8</v>
      </c>
      <c r="V7" s="4" t="s">
        <v>8</v>
      </c>
      <c r="W7" s="4" t="s">
        <v>45</v>
      </c>
      <c r="X7" s="4" t="s">
        <v>45</v>
      </c>
      <c r="Y7" s="4" t="s">
        <v>46</v>
      </c>
      <c r="Z7" s="4" t="s">
        <v>47</v>
      </c>
      <c r="AA7" s="16"/>
    </row>
    <row r="8" spans="1:28" ht="18" customHeight="1" x14ac:dyDescent="0.25">
      <c r="A8" s="17"/>
      <c r="B8" s="11" t="s">
        <v>9</v>
      </c>
      <c r="C8" s="12" t="s">
        <v>10</v>
      </c>
      <c r="D8" s="12" t="s">
        <v>11</v>
      </c>
      <c r="E8" s="12" t="s">
        <v>10</v>
      </c>
      <c r="F8" s="12" t="s">
        <v>11</v>
      </c>
      <c r="G8" s="12" t="s">
        <v>10</v>
      </c>
      <c r="H8" s="12" t="s">
        <v>11</v>
      </c>
      <c r="I8" s="12" t="s">
        <v>10</v>
      </c>
      <c r="J8" s="12" t="s">
        <v>11</v>
      </c>
      <c r="K8" s="12" t="s">
        <v>10</v>
      </c>
      <c r="L8" s="12" t="s">
        <v>11</v>
      </c>
      <c r="M8" s="12" t="s">
        <v>10</v>
      </c>
      <c r="N8" s="12" t="s">
        <v>11</v>
      </c>
      <c r="O8" s="12" t="s">
        <v>10</v>
      </c>
      <c r="P8" s="12" t="s">
        <v>11</v>
      </c>
      <c r="Q8" s="12" t="s">
        <v>10</v>
      </c>
      <c r="R8" s="12" t="s">
        <v>11</v>
      </c>
      <c r="S8" s="12" t="s">
        <v>10</v>
      </c>
      <c r="T8" s="12" t="s">
        <v>11</v>
      </c>
      <c r="U8" s="12" t="s">
        <v>10</v>
      </c>
      <c r="V8" s="12" t="s">
        <v>11</v>
      </c>
      <c r="W8" s="12" t="s">
        <v>10</v>
      </c>
      <c r="X8" s="12" t="s">
        <v>11</v>
      </c>
      <c r="Y8" s="12" t="s">
        <v>10</v>
      </c>
      <c r="Z8" s="12" t="s">
        <v>11</v>
      </c>
      <c r="AA8" s="12" t="s">
        <v>42</v>
      </c>
    </row>
    <row r="9" spans="1:28" ht="18" customHeight="1" x14ac:dyDescent="0.2">
      <c r="A9" s="3" t="s">
        <v>22</v>
      </c>
      <c r="B9" s="3" t="s">
        <v>23</v>
      </c>
      <c r="C9" s="13" t="s">
        <v>48</v>
      </c>
      <c r="D9" s="13" t="s">
        <v>48</v>
      </c>
      <c r="E9" s="13" t="s">
        <v>48</v>
      </c>
      <c r="F9" s="13" t="s">
        <v>48</v>
      </c>
      <c r="G9" s="13" t="s">
        <v>48</v>
      </c>
      <c r="H9" s="13" t="s">
        <v>48</v>
      </c>
      <c r="I9" s="13" t="s">
        <v>48</v>
      </c>
      <c r="J9" s="13" t="s">
        <v>48</v>
      </c>
      <c r="K9" s="13" t="s">
        <v>48</v>
      </c>
      <c r="L9" s="13" t="s">
        <v>48</v>
      </c>
      <c r="M9" s="13" t="s">
        <v>48</v>
      </c>
      <c r="N9" s="13" t="s">
        <v>48</v>
      </c>
      <c r="O9" s="13" t="s">
        <v>48</v>
      </c>
      <c r="P9" s="13" t="s">
        <v>48</v>
      </c>
      <c r="Q9" s="13" t="s">
        <v>48</v>
      </c>
      <c r="R9" s="13" t="s">
        <v>48</v>
      </c>
      <c r="S9" s="13" t="s">
        <v>48</v>
      </c>
      <c r="T9" s="13" t="s">
        <v>48</v>
      </c>
      <c r="U9" s="13" t="s">
        <v>48</v>
      </c>
      <c r="V9" s="13" t="s">
        <v>48</v>
      </c>
      <c r="W9" s="13" t="s">
        <v>48</v>
      </c>
      <c r="X9" s="13" t="s">
        <v>48</v>
      </c>
      <c r="Y9" s="13" t="s">
        <v>48</v>
      </c>
      <c r="Z9" s="13" t="s">
        <v>48</v>
      </c>
      <c r="AA9" s="13" t="s">
        <v>48</v>
      </c>
    </row>
    <row r="10" spans="1:28" ht="18" customHeight="1" x14ac:dyDescent="0.2">
      <c r="A10" s="2" t="s">
        <v>24</v>
      </c>
      <c r="B10" s="2" t="s">
        <v>12</v>
      </c>
      <c r="C10" s="14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f>C10</f>
        <v>2</v>
      </c>
      <c r="Z10" s="14">
        <v>0</v>
      </c>
      <c r="AA10" s="14">
        <f>SUM(C10:X10)</f>
        <v>2</v>
      </c>
    </row>
    <row r="11" spans="1:28" ht="18" customHeight="1" x14ac:dyDescent="0.2">
      <c r="A11" s="3" t="s">
        <v>25</v>
      </c>
      <c r="B11" s="3" t="s">
        <v>13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3">
        <f t="shared" ref="Y11:Z46" si="0">C11+E11+G11+I11+K11+M11+O11+Q11+S11+U11+W11</f>
        <v>1</v>
      </c>
      <c r="Z11" s="3">
        <f t="shared" si="0"/>
        <v>0</v>
      </c>
      <c r="AA11" s="3">
        <f t="shared" ref="AA11:AA48" si="1">SUM(C11:X11)</f>
        <v>1</v>
      </c>
    </row>
    <row r="12" spans="1:28" ht="18" customHeight="1" x14ac:dyDescent="0.2">
      <c r="A12" s="2" t="s">
        <v>26</v>
      </c>
      <c r="B12" s="2" t="s">
        <v>13</v>
      </c>
      <c r="C12" s="14">
        <v>1</v>
      </c>
      <c r="D12" s="14">
        <v>0</v>
      </c>
      <c r="E12" s="14">
        <v>0</v>
      </c>
      <c r="F12" s="14">
        <v>0</v>
      </c>
      <c r="G12" s="14">
        <v>1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2">
        <f t="shared" si="0"/>
        <v>2</v>
      </c>
      <c r="Z12" s="14">
        <v>0</v>
      </c>
      <c r="AA12" s="2">
        <f t="shared" si="1"/>
        <v>2</v>
      </c>
    </row>
    <row r="13" spans="1:28" ht="18" customHeight="1" x14ac:dyDescent="0.2">
      <c r="A13" s="3" t="s">
        <v>26</v>
      </c>
      <c r="B13" s="3" t="s">
        <v>12</v>
      </c>
      <c r="C13" s="15">
        <v>0</v>
      </c>
      <c r="D13" s="15">
        <v>0</v>
      </c>
      <c r="E13" s="15">
        <v>1</v>
      </c>
      <c r="F13" s="15">
        <v>0</v>
      </c>
      <c r="G13" s="15">
        <v>8</v>
      </c>
      <c r="H13" s="15">
        <v>2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3">
        <v>10</v>
      </c>
      <c r="Z13" s="3">
        <f t="shared" si="0"/>
        <v>2</v>
      </c>
      <c r="AA13" s="3">
        <f t="shared" si="1"/>
        <v>11</v>
      </c>
    </row>
    <row r="14" spans="1:28" ht="18" customHeight="1" x14ac:dyDescent="0.2">
      <c r="A14" s="18" t="s">
        <v>27</v>
      </c>
      <c r="B14" s="18" t="s">
        <v>13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1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8">
        <f t="shared" si="1"/>
        <v>1</v>
      </c>
    </row>
    <row r="15" spans="1:28" ht="18" customHeight="1" x14ac:dyDescent="0.2">
      <c r="A15" s="3" t="s">
        <v>27</v>
      </c>
      <c r="B15" s="3" t="s">
        <v>12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2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3">
        <v>0</v>
      </c>
      <c r="Z15" s="3">
        <f t="shared" si="0"/>
        <v>2</v>
      </c>
      <c r="AA15" s="3">
        <f t="shared" si="1"/>
        <v>2</v>
      </c>
    </row>
    <row r="16" spans="1:28" ht="18" customHeight="1" x14ac:dyDescent="0.2">
      <c r="A16" s="18" t="s">
        <v>28</v>
      </c>
      <c r="B16" s="18" t="s">
        <v>13</v>
      </c>
      <c r="C16" s="19">
        <v>1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1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8">
        <f t="shared" si="0"/>
        <v>2</v>
      </c>
      <c r="Z16" s="18">
        <f t="shared" si="0"/>
        <v>0</v>
      </c>
      <c r="AA16" s="18">
        <f t="shared" si="1"/>
        <v>2</v>
      </c>
    </row>
    <row r="17" spans="1:27" ht="18" customHeight="1" x14ac:dyDescent="0.2">
      <c r="A17" s="3" t="s">
        <v>28</v>
      </c>
      <c r="B17" s="3" t="s">
        <v>12</v>
      </c>
      <c r="C17" s="15">
        <v>0</v>
      </c>
      <c r="D17" s="15">
        <v>0</v>
      </c>
      <c r="E17" s="15">
        <v>0</v>
      </c>
      <c r="F17" s="15">
        <v>0</v>
      </c>
      <c r="G17" s="15">
        <v>1</v>
      </c>
      <c r="H17" s="15">
        <v>2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3">
        <f t="shared" si="0"/>
        <v>1</v>
      </c>
      <c r="Z17" s="3">
        <f t="shared" si="0"/>
        <v>2</v>
      </c>
      <c r="AA17" s="3">
        <f t="shared" si="1"/>
        <v>3</v>
      </c>
    </row>
    <row r="18" spans="1:27" ht="18" customHeight="1" x14ac:dyDescent="0.2">
      <c r="A18" s="18" t="s">
        <v>29</v>
      </c>
      <c r="B18" s="18" t="s">
        <v>14</v>
      </c>
      <c r="C18" s="19">
        <v>3</v>
      </c>
      <c r="D18" s="19">
        <v>0</v>
      </c>
      <c r="E18" s="19">
        <v>0</v>
      </c>
      <c r="F18" s="19">
        <v>0</v>
      </c>
      <c r="G18" s="19">
        <v>4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8">
        <v>7</v>
      </c>
      <c r="Z18" s="18">
        <f t="shared" si="0"/>
        <v>0</v>
      </c>
      <c r="AA18" s="18">
        <f t="shared" si="1"/>
        <v>7</v>
      </c>
    </row>
    <row r="19" spans="1:27" ht="18" customHeight="1" x14ac:dyDescent="0.2">
      <c r="A19" s="3" t="s">
        <v>29</v>
      </c>
      <c r="B19" s="3" t="s">
        <v>13</v>
      </c>
      <c r="C19" s="15">
        <v>44</v>
      </c>
      <c r="D19" s="15">
        <v>0</v>
      </c>
      <c r="E19" s="15">
        <v>0</v>
      </c>
      <c r="F19" s="15">
        <v>0</v>
      </c>
      <c r="G19" s="15">
        <v>235</v>
      </c>
      <c r="H19" s="15">
        <v>225</v>
      </c>
      <c r="I19" s="15">
        <v>78</v>
      </c>
      <c r="J19" s="15">
        <v>0</v>
      </c>
      <c r="K19" s="15">
        <v>1</v>
      </c>
      <c r="L19" s="15">
        <v>0</v>
      </c>
      <c r="M19" s="15">
        <v>2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1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3">
        <f t="shared" si="0"/>
        <v>361</v>
      </c>
      <c r="Z19" s="3">
        <f t="shared" si="0"/>
        <v>225</v>
      </c>
      <c r="AA19" s="3">
        <f t="shared" si="1"/>
        <v>586</v>
      </c>
    </row>
    <row r="20" spans="1:27" ht="18" customHeight="1" x14ac:dyDescent="0.2">
      <c r="A20" s="18" t="s">
        <v>29</v>
      </c>
      <c r="B20" s="18" t="s">
        <v>12</v>
      </c>
      <c r="C20" s="19">
        <v>27</v>
      </c>
      <c r="D20" s="19">
        <v>0</v>
      </c>
      <c r="E20" s="19">
        <v>0</v>
      </c>
      <c r="F20" s="19">
        <v>0</v>
      </c>
      <c r="G20" s="19">
        <v>317</v>
      </c>
      <c r="H20" s="19">
        <v>364</v>
      </c>
      <c r="I20" s="19">
        <v>21</v>
      </c>
      <c r="J20" s="19">
        <v>0</v>
      </c>
      <c r="K20" s="19">
        <v>0</v>
      </c>
      <c r="L20" s="19">
        <v>0</v>
      </c>
      <c r="M20" s="19">
        <v>1</v>
      </c>
      <c r="N20" s="19">
        <v>0</v>
      </c>
      <c r="O20" s="19">
        <v>2</v>
      </c>
      <c r="P20" s="19">
        <v>0</v>
      </c>
      <c r="Q20" s="19">
        <v>0</v>
      </c>
      <c r="R20" s="19">
        <v>0</v>
      </c>
      <c r="S20" s="19">
        <v>4</v>
      </c>
      <c r="T20" s="19">
        <v>0</v>
      </c>
      <c r="U20" s="19">
        <v>1</v>
      </c>
      <c r="V20" s="19">
        <v>0</v>
      </c>
      <c r="W20" s="19">
        <v>0</v>
      </c>
      <c r="X20" s="19">
        <v>0</v>
      </c>
      <c r="Y20" s="18">
        <f t="shared" si="0"/>
        <v>373</v>
      </c>
      <c r="Z20" s="19">
        <f>D20+F20+H20+J20+L20+N20+P20+R20+T20+V20+X20</f>
        <v>364</v>
      </c>
      <c r="AA20" s="18">
        <f t="shared" si="1"/>
        <v>737</v>
      </c>
    </row>
    <row r="21" spans="1:27" ht="18" customHeight="1" x14ac:dyDescent="0.2">
      <c r="A21" s="9" t="s">
        <v>30</v>
      </c>
      <c r="B21" s="3" t="s">
        <v>14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96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3">
        <f t="shared" si="0"/>
        <v>96</v>
      </c>
      <c r="Z21" s="3">
        <f t="shared" si="0"/>
        <v>0</v>
      </c>
      <c r="AA21" s="3">
        <f t="shared" si="1"/>
        <v>96</v>
      </c>
    </row>
    <row r="22" spans="1:27" ht="18" customHeight="1" x14ac:dyDescent="0.2">
      <c r="A22" s="20" t="s">
        <v>30</v>
      </c>
      <c r="B22" s="18" t="s">
        <v>13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1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8">
        <f t="shared" si="0"/>
        <v>1</v>
      </c>
      <c r="Z22" s="18">
        <f t="shared" si="0"/>
        <v>0</v>
      </c>
      <c r="AA22" s="18">
        <f t="shared" si="1"/>
        <v>1</v>
      </c>
    </row>
    <row r="23" spans="1:27" ht="18" customHeight="1" x14ac:dyDescent="0.2">
      <c r="A23" s="3" t="s">
        <v>31</v>
      </c>
      <c r="B23" s="3" t="s">
        <v>13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2</v>
      </c>
      <c r="J23" s="15">
        <v>0</v>
      </c>
      <c r="K23" s="15">
        <v>2</v>
      </c>
      <c r="L23" s="15">
        <v>2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3">
        <f t="shared" si="0"/>
        <v>4</v>
      </c>
      <c r="Z23" s="3">
        <f t="shared" si="0"/>
        <v>2</v>
      </c>
      <c r="AA23" s="3">
        <f t="shared" si="1"/>
        <v>6</v>
      </c>
    </row>
    <row r="24" spans="1:27" ht="18" customHeight="1" x14ac:dyDescent="0.2">
      <c r="A24" s="18" t="s">
        <v>31</v>
      </c>
      <c r="B24" s="18" t="s">
        <v>12</v>
      </c>
      <c r="C24" s="19">
        <v>0</v>
      </c>
      <c r="D24" s="19">
        <v>0</v>
      </c>
      <c r="E24" s="19">
        <v>0</v>
      </c>
      <c r="F24" s="19">
        <v>0</v>
      </c>
      <c r="G24" s="19">
        <v>3</v>
      </c>
      <c r="H24" s="19">
        <v>4</v>
      </c>
      <c r="I24" s="19">
        <v>1</v>
      </c>
      <c r="J24" s="19">
        <v>0</v>
      </c>
      <c r="K24" s="19">
        <v>0</v>
      </c>
      <c r="L24" s="19">
        <v>0</v>
      </c>
      <c r="M24" s="19">
        <v>1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1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8">
        <f t="shared" si="0"/>
        <v>6</v>
      </c>
      <c r="Z24" s="18">
        <f t="shared" si="0"/>
        <v>4</v>
      </c>
      <c r="AA24" s="18">
        <f t="shared" si="1"/>
        <v>10</v>
      </c>
    </row>
    <row r="25" spans="1:27" ht="18" customHeight="1" x14ac:dyDescent="0.2">
      <c r="A25" s="3" t="s">
        <v>31</v>
      </c>
      <c r="B25" s="3" t="s">
        <v>15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1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3">
        <v>0</v>
      </c>
      <c r="Z25" s="3">
        <f t="shared" si="0"/>
        <v>1</v>
      </c>
      <c r="AA25" s="3">
        <f t="shared" si="1"/>
        <v>1</v>
      </c>
    </row>
    <row r="26" spans="1:27" ht="18" customHeight="1" x14ac:dyDescent="0.2">
      <c r="A26" s="18" t="s">
        <v>32</v>
      </c>
      <c r="B26" s="18" t="s">
        <v>16</v>
      </c>
      <c r="C26" s="19">
        <v>0</v>
      </c>
      <c r="D26" s="19">
        <v>0</v>
      </c>
      <c r="E26" s="19">
        <v>0</v>
      </c>
      <c r="F26" s="19">
        <v>0</v>
      </c>
      <c r="G26" s="19">
        <v>9</v>
      </c>
      <c r="H26" s="19">
        <v>846</v>
      </c>
      <c r="I26" s="19">
        <v>7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f>G26+I26</f>
        <v>16</v>
      </c>
      <c r="Z26" s="18">
        <f>H26</f>
        <v>846</v>
      </c>
      <c r="AA26" s="18">
        <f t="shared" si="1"/>
        <v>862</v>
      </c>
    </row>
    <row r="27" spans="1:27" s="21" customFormat="1" ht="18" customHeight="1" x14ac:dyDescent="0.2">
      <c r="A27" s="3" t="s">
        <v>32</v>
      </c>
      <c r="B27" s="3" t="s">
        <v>13</v>
      </c>
      <c r="C27" s="15">
        <v>0</v>
      </c>
      <c r="D27" s="15">
        <v>0</v>
      </c>
      <c r="E27" s="15">
        <v>10</v>
      </c>
      <c r="F27" s="15">
        <v>19</v>
      </c>
      <c r="G27" s="15">
        <v>132</v>
      </c>
      <c r="H27" s="15">
        <v>246</v>
      </c>
      <c r="I27" s="15">
        <v>352</v>
      </c>
      <c r="J27" s="15">
        <v>0</v>
      </c>
      <c r="K27" s="15">
        <v>931</v>
      </c>
      <c r="L27" s="15">
        <v>1557</v>
      </c>
      <c r="M27" s="15">
        <v>9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5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f>E27+G27+I27+K27+M27+Q27+S27</f>
        <v>1439</v>
      </c>
      <c r="Z27" s="15">
        <f>F27+H27+L27</f>
        <v>1822</v>
      </c>
      <c r="AA27" s="3">
        <f t="shared" si="1"/>
        <v>3261</v>
      </c>
    </row>
    <row r="28" spans="1:27" ht="18" customHeight="1" x14ac:dyDescent="0.2">
      <c r="A28" s="18" t="s">
        <v>32</v>
      </c>
      <c r="B28" s="18" t="s">
        <v>12</v>
      </c>
      <c r="C28" s="19">
        <v>0</v>
      </c>
      <c r="D28" s="19">
        <v>0</v>
      </c>
      <c r="E28" s="19">
        <v>23</v>
      </c>
      <c r="F28" s="19">
        <v>81</v>
      </c>
      <c r="G28" s="19">
        <v>764</v>
      </c>
      <c r="H28" s="19">
        <v>2682</v>
      </c>
      <c r="I28" s="19">
        <v>376</v>
      </c>
      <c r="J28" s="19">
        <v>0</v>
      </c>
      <c r="K28" s="19">
        <v>322</v>
      </c>
      <c r="L28" s="19">
        <v>800</v>
      </c>
      <c r="M28" s="19">
        <v>54</v>
      </c>
      <c r="N28" s="19">
        <v>0</v>
      </c>
      <c r="O28" s="19">
        <v>0</v>
      </c>
      <c r="P28" s="19">
        <v>0</v>
      </c>
      <c r="Q28" s="19">
        <v>4</v>
      </c>
      <c r="R28" s="19">
        <v>0</v>
      </c>
      <c r="S28" s="19">
        <v>30</v>
      </c>
      <c r="T28" s="19">
        <v>0</v>
      </c>
      <c r="U28" s="19">
        <v>10</v>
      </c>
      <c r="V28" s="19">
        <v>0</v>
      </c>
      <c r="W28" s="19">
        <v>1</v>
      </c>
      <c r="X28" s="19">
        <v>0</v>
      </c>
      <c r="Y28" s="19">
        <f>E28+G28+I28+K28+M28+Q28+S28+U28+W28</f>
        <v>1584</v>
      </c>
      <c r="Z28" s="18">
        <f t="shared" si="0"/>
        <v>3563</v>
      </c>
      <c r="AA28" s="18">
        <f t="shared" si="1"/>
        <v>5147</v>
      </c>
    </row>
    <row r="29" spans="1:27" ht="18" customHeight="1" x14ac:dyDescent="0.2">
      <c r="A29" s="3" t="s">
        <v>32</v>
      </c>
      <c r="B29" s="3" t="s">
        <v>15</v>
      </c>
      <c r="C29" s="15">
        <v>0</v>
      </c>
      <c r="D29" s="15">
        <v>0</v>
      </c>
      <c r="E29" s="15">
        <v>0</v>
      </c>
      <c r="F29" s="15">
        <v>0</v>
      </c>
      <c r="G29" s="15">
        <v>18</v>
      </c>
      <c r="H29" s="15">
        <v>58</v>
      </c>
      <c r="I29" s="15">
        <v>21</v>
      </c>
      <c r="J29" s="15">
        <v>0</v>
      </c>
      <c r="K29" s="15">
        <v>11</v>
      </c>
      <c r="L29" s="15">
        <v>12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1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f>G29+I29+K29+S29</f>
        <v>51</v>
      </c>
      <c r="Z29" s="3">
        <f t="shared" si="0"/>
        <v>70</v>
      </c>
      <c r="AA29" s="3">
        <f t="shared" si="1"/>
        <v>121</v>
      </c>
    </row>
    <row r="30" spans="1:27" ht="18" customHeight="1" x14ac:dyDescent="0.2">
      <c r="A30" s="18" t="s">
        <v>32</v>
      </c>
      <c r="B30" s="18" t="s">
        <v>17</v>
      </c>
      <c r="C30" s="19">
        <v>0</v>
      </c>
      <c r="D30" s="19">
        <v>0</v>
      </c>
      <c r="E30" s="19">
        <v>0</v>
      </c>
      <c r="F30" s="19">
        <v>0</v>
      </c>
      <c r="G30" s="19">
        <v>10</v>
      </c>
      <c r="H30" s="19">
        <v>95</v>
      </c>
      <c r="I30" s="19">
        <v>6</v>
      </c>
      <c r="J30" s="19">
        <v>0</v>
      </c>
      <c r="K30" s="19">
        <v>1</v>
      </c>
      <c r="L30" s="19">
        <v>1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2</v>
      </c>
      <c r="T30" s="19">
        <v>0</v>
      </c>
      <c r="U30" s="19">
        <v>2</v>
      </c>
      <c r="V30" s="19">
        <v>0</v>
      </c>
      <c r="W30" s="19">
        <v>0</v>
      </c>
      <c r="X30" s="19">
        <v>0</v>
      </c>
      <c r="Y30" s="18">
        <f>C30+E30+G30+I30+K30+M30+O30+Q30+S30+U30+W30</f>
        <v>21</v>
      </c>
      <c r="Z30" s="18">
        <f>D30+F30+H30+J30+L30+N30+P30+R30+T30+V30+X30</f>
        <v>96</v>
      </c>
      <c r="AA30" s="18">
        <f>SUM(C30:X30)</f>
        <v>117</v>
      </c>
    </row>
    <row r="31" spans="1:27" ht="18" customHeight="1" x14ac:dyDescent="0.2">
      <c r="A31" s="3" t="s">
        <v>33</v>
      </c>
      <c r="B31" s="3" t="s">
        <v>13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17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f>I31</f>
        <v>17</v>
      </c>
      <c r="Z31" s="3">
        <v>0</v>
      </c>
      <c r="AA31" s="3">
        <f>SUM(C31:X31)</f>
        <v>17</v>
      </c>
    </row>
    <row r="32" spans="1:27" ht="18" customHeight="1" x14ac:dyDescent="0.2">
      <c r="A32" s="18" t="s">
        <v>33</v>
      </c>
      <c r="B32" s="18" t="s">
        <v>12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f>I32</f>
        <v>0</v>
      </c>
      <c r="Z32" s="18">
        <v>0</v>
      </c>
      <c r="AA32" s="8">
        <f>SUM(C32:X32)</f>
        <v>0</v>
      </c>
    </row>
    <row r="33" spans="1:27" ht="18" customHeight="1" x14ac:dyDescent="0.2">
      <c r="A33" s="3" t="s">
        <v>34</v>
      </c>
      <c r="B33" s="3" t="s">
        <v>13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1</v>
      </c>
      <c r="J33" s="15">
        <v>0</v>
      </c>
      <c r="K33" s="15">
        <v>0</v>
      </c>
      <c r="L33" s="15">
        <v>1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3">
        <f t="shared" si="0"/>
        <v>1</v>
      </c>
      <c r="Z33" s="3">
        <f t="shared" si="0"/>
        <v>1</v>
      </c>
      <c r="AA33" s="3">
        <f t="shared" si="1"/>
        <v>2</v>
      </c>
    </row>
    <row r="34" spans="1:27" ht="18" customHeight="1" x14ac:dyDescent="0.2">
      <c r="A34" s="18" t="s">
        <v>34</v>
      </c>
      <c r="B34" s="18" t="s">
        <v>12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2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8">
        <f t="shared" si="0"/>
        <v>2</v>
      </c>
      <c r="Z34" s="18">
        <f t="shared" si="0"/>
        <v>0</v>
      </c>
      <c r="AA34" s="18">
        <f t="shared" si="1"/>
        <v>2</v>
      </c>
    </row>
    <row r="35" spans="1:27" ht="18" customHeight="1" x14ac:dyDescent="0.2">
      <c r="A35" s="3" t="s">
        <v>35</v>
      </c>
      <c r="B35" s="3" t="s">
        <v>13</v>
      </c>
      <c r="C35" s="15">
        <v>1</v>
      </c>
      <c r="D35" s="15">
        <v>0</v>
      </c>
      <c r="E35" s="15">
        <v>2</v>
      </c>
      <c r="F35" s="15">
        <v>4</v>
      </c>
      <c r="G35" s="15">
        <v>36</v>
      </c>
      <c r="H35" s="15">
        <v>109</v>
      </c>
      <c r="I35" s="15">
        <v>5</v>
      </c>
      <c r="J35" s="15">
        <v>0</v>
      </c>
      <c r="K35" s="15">
        <v>20</v>
      </c>
      <c r="L35" s="15">
        <v>26</v>
      </c>
      <c r="M35" s="15">
        <v>2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3">
        <f t="shared" si="0"/>
        <v>66</v>
      </c>
      <c r="Z35" s="3">
        <f t="shared" si="0"/>
        <v>139</v>
      </c>
      <c r="AA35" s="3">
        <f t="shared" si="1"/>
        <v>205</v>
      </c>
    </row>
    <row r="36" spans="1:27" ht="18" customHeight="1" x14ac:dyDescent="0.2">
      <c r="A36" s="18" t="s">
        <v>35</v>
      </c>
      <c r="B36" s="18" t="s">
        <v>12</v>
      </c>
      <c r="C36" s="19">
        <v>0</v>
      </c>
      <c r="D36" s="19">
        <v>0</v>
      </c>
      <c r="E36" s="19">
        <v>0</v>
      </c>
      <c r="F36" s="19">
        <v>0</v>
      </c>
      <c r="G36" s="19">
        <v>23</v>
      </c>
      <c r="H36" s="19">
        <v>82</v>
      </c>
      <c r="I36" s="19">
        <v>40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8">
        <f t="shared" si="0"/>
        <v>64</v>
      </c>
      <c r="Z36" s="18">
        <f t="shared" si="0"/>
        <v>82</v>
      </c>
      <c r="AA36" s="18">
        <f t="shared" si="1"/>
        <v>146</v>
      </c>
    </row>
    <row r="37" spans="1:27" ht="18" customHeight="1" x14ac:dyDescent="0.2">
      <c r="A37" s="3" t="s">
        <v>36</v>
      </c>
      <c r="B37" s="3" t="s">
        <v>13</v>
      </c>
      <c r="C37" s="15">
        <v>0</v>
      </c>
      <c r="D37" s="15">
        <v>0</v>
      </c>
      <c r="E37" s="15">
        <v>65</v>
      </c>
      <c r="F37" s="15">
        <v>82</v>
      </c>
      <c r="G37" s="15">
        <v>442</v>
      </c>
      <c r="H37" s="15">
        <v>1532</v>
      </c>
      <c r="I37" s="15">
        <v>28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3">
        <f t="shared" si="0"/>
        <v>535</v>
      </c>
      <c r="Z37" s="3">
        <f t="shared" si="0"/>
        <v>1614</v>
      </c>
      <c r="AA37" s="3">
        <f t="shared" si="1"/>
        <v>2149</v>
      </c>
    </row>
    <row r="38" spans="1:27" ht="18" customHeight="1" x14ac:dyDescent="0.2">
      <c r="A38" s="18" t="s">
        <v>36</v>
      </c>
      <c r="B38" s="18" t="s">
        <v>12</v>
      </c>
      <c r="C38" s="19">
        <v>0</v>
      </c>
      <c r="D38" s="19">
        <v>0</v>
      </c>
      <c r="E38" s="19">
        <v>0</v>
      </c>
      <c r="F38" s="19">
        <v>0</v>
      </c>
      <c r="G38" s="19">
        <v>1</v>
      </c>
      <c r="H38" s="19">
        <v>27</v>
      </c>
      <c r="I38" s="19">
        <v>1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8">
        <f t="shared" si="0"/>
        <v>2</v>
      </c>
      <c r="Z38" s="18">
        <f t="shared" si="0"/>
        <v>27</v>
      </c>
      <c r="AA38" s="18">
        <f t="shared" si="1"/>
        <v>29</v>
      </c>
    </row>
    <row r="39" spans="1:27" ht="18" customHeight="1" x14ac:dyDescent="0.2">
      <c r="A39" s="3" t="s">
        <v>37</v>
      </c>
      <c r="B39" s="3" t="s">
        <v>13</v>
      </c>
      <c r="C39" s="15">
        <v>0</v>
      </c>
      <c r="D39" s="15">
        <v>0</v>
      </c>
      <c r="E39" s="15">
        <v>0</v>
      </c>
      <c r="F39" s="15">
        <v>0</v>
      </c>
      <c r="G39" s="15">
        <v>2</v>
      </c>
      <c r="H39" s="15">
        <v>2</v>
      </c>
      <c r="I39" s="15">
        <v>21</v>
      </c>
      <c r="J39" s="15">
        <v>0</v>
      </c>
      <c r="K39" s="15">
        <v>119</v>
      </c>
      <c r="L39" s="15">
        <v>209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3">
        <f t="shared" si="0"/>
        <v>142</v>
      </c>
      <c r="Z39" s="3">
        <f t="shared" si="0"/>
        <v>211</v>
      </c>
      <c r="AA39" s="3">
        <f t="shared" si="1"/>
        <v>353</v>
      </c>
    </row>
    <row r="40" spans="1:27" ht="18" customHeight="1" x14ac:dyDescent="0.2">
      <c r="A40" s="18" t="s">
        <v>37</v>
      </c>
      <c r="B40" s="18" t="s">
        <v>12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1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f>I40</f>
        <v>1</v>
      </c>
      <c r="Z40" s="18">
        <f t="shared" si="0"/>
        <v>0</v>
      </c>
      <c r="AA40" s="18">
        <f t="shared" si="1"/>
        <v>1</v>
      </c>
    </row>
    <row r="41" spans="1:27" ht="18" customHeight="1" x14ac:dyDescent="0.2">
      <c r="A41" s="3" t="s">
        <v>38</v>
      </c>
      <c r="B41" s="3" t="s">
        <v>13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9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3">
        <f t="shared" si="0"/>
        <v>9</v>
      </c>
      <c r="Z41" s="3">
        <v>0</v>
      </c>
      <c r="AA41" s="3">
        <f t="shared" si="1"/>
        <v>9</v>
      </c>
    </row>
    <row r="42" spans="1:27" ht="18" customHeight="1" x14ac:dyDescent="0.2">
      <c r="A42" s="18" t="s">
        <v>39</v>
      </c>
      <c r="B42" s="18" t="s">
        <v>13</v>
      </c>
      <c r="C42" s="19">
        <v>0</v>
      </c>
      <c r="D42" s="19">
        <v>0</v>
      </c>
      <c r="E42" s="19">
        <v>0</v>
      </c>
      <c r="F42" s="19">
        <v>0</v>
      </c>
      <c r="G42" s="19">
        <v>39</v>
      </c>
      <c r="H42" s="19">
        <v>73</v>
      </c>
      <c r="I42" s="19">
        <v>6</v>
      </c>
      <c r="J42" s="19">
        <v>0</v>
      </c>
      <c r="K42" s="19">
        <v>22</v>
      </c>
      <c r="L42" s="19">
        <v>10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1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8">
        <f t="shared" si="0"/>
        <v>68</v>
      </c>
      <c r="Z42" s="19">
        <f>H42+L42</f>
        <v>83</v>
      </c>
      <c r="AA42" s="18">
        <f t="shared" si="1"/>
        <v>151</v>
      </c>
    </row>
    <row r="43" spans="1:27" ht="18" customHeight="1" x14ac:dyDescent="0.2">
      <c r="A43" s="3" t="s">
        <v>39</v>
      </c>
      <c r="B43" s="3" t="s">
        <v>12</v>
      </c>
      <c r="C43" s="15">
        <v>0</v>
      </c>
      <c r="D43" s="15">
        <v>0</v>
      </c>
      <c r="E43" s="15">
        <v>0</v>
      </c>
      <c r="F43" s="15">
        <v>0</v>
      </c>
      <c r="G43" s="15">
        <v>130</v>
      </c>
      <c r="H43" s="15">
        <v>605</v>
      </c>
      <c r="I43" s="15">
        <v>56</v>
      </c>
      <c r="J43" s="15">
        <v>0</v>
      </c>
      <c r="K43" s="15">
        <v>12</v>
      </c>
      <c r="L43" s="15">
        <v>29</v>
      </c>
      <c r="M43" s="15">
        <v>3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2</v>
      </c>
      <c r="T43" s="15">
        <v>0</v>
      </c>
      <c r="U43" s="15">
        <v>3</v>
      </c>
      <c r="V43" s="15">
        <v>0</v>
      </c>
      <c r="W43" s="15">
        <v>0</v>
      </c>
      <c r="X43" s="15">
        <v>0</v>
      </c>
      <c r="Y43" s="15">
        <f>G43+I43+K43+M43+S43+U43</f>
        <v>206</v>
      </c>
      <c r="Z43" s="3">
        <f t="shared" si="0"/>
        <v>634</v>
      </c>
      <c r="AA43" s="3">
        <f t="shared" si="1"/>
        <v>840</v>
      </c>
    </row>
    <row r="44" spans="1:27" ht="18" customHeight="1" x14ac:dyDescent="0.2">
      <c r="A44" s="18" t="s">
        <v>39</v>
      </c>
      <c r="B44" s="18" t="s">
        <v>15</v>
      </c>
      <c r="C44" s="19">
        <v>0</v>
      </c>
      <c r="D44" s="19">
        <v>0</v>
      </c>
      <c r="E44" s="19">
        <v>0</v>
      </c>
      <c r="F44" s="19">
        <v>0</v>
      </c>
      <c r="G44" s="19">
        <v>13</v>
      </c>
      <c r="H44" s="19">
        <v>93</v>
      </c>
      <c r="I44" s="19">
        <v>4</v>
      </c>
      <c r="J44" s="19">
        <v>0</v>
      </c>
      <c r="K44" s="19">
        <v>3</v>
      </c>
      <c r="L44" s="19">
        <v>2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f>G44+I44+K44</f>
        <v>20</v>
      </c>
      <c r="Z44" s="18">
        <f t="shared" si="0"/>
        <v>95</v>
      </c>
      <c r="AA44" s="18">
        <f t="shared" si="1"/>
        <v>115</v>
      </c>
    </row>
    <row r="45" spans="1:27" ht="18" customHeight="1" x14ac:dyDescent="0.2">
      <c r="A45" s="3" t="s">
        <v>40</v>
      </c>
      <c r="B45" s="3" t="s">
        <v>13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3">
        <f t="shared" si="0"/>
        <v>5</v>
      </c>
      <c r="Z45" s="3">
        <f t="shared" si="0"/>
        <v>0</v>
      </c>
      <c r="AA45" s="3">
        <f t="shared" si="1"/>
        <v>5</v>
      </c>
    </row>
    <row r="46" spans="1:27" ht="18" customHeight="1" x14ac:dyDescent="0.2">
      <c r="A46" s="18" t="s">
        <v>41</v>
      </c>
      <c r="B46" s="18" t="s">
        <v>13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419</v>
      </c>
      <c r="J46" s="19">
        <v>0</v>
      </c>
      <c r="K46" s="19">
        <v>1416</v>
      </c>
      <c r="L46" s="19">
        <v>1774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4</v>
      </c>
      <c r="V46" s="19">
        <v>0</v>
      </c>
      <c r="W46" s="19">
        <v>0</v>
      </c>
      <c r="X46" s="19">
        <v>0</v>
      </c>
      <c r="Y46" s="18">
        <f t="shared" si="0"/>
        <v>1839</v>
      </c>
      <c r="Z46" s="18">
        <v>1789</v>
      </c>
      <c r="AA46" s="18">
        <f t="shared" si="1"/>
        <v>3613</v>
      </c>
    </row>
    <row r="47" spans="1:27" ht="18" customHeight="1" x14ac:dyDescent="0.2">
      <c r="A47" s="3" t="s">
        <v>50</v>
      </c>
      <c r="B47" s="3" t="s">
        <v>13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3">
        <v>0</v>
      </c>
      <c r="Z47" s="3">
        <v>0</v>
      </c>
      <c r="AA47" s="3">
        <f t="shared" si="1"/>
        <v>1</v>
      </c>
    </row>
    <row r="48" spans="1:27" ht="18" customHeight="1" x14ac:dyDescent="0.2">
      <c r="A48" s="18" t="s">
        <v>50</v>
      </c>
      <c r="B48" s="18" t="s">
        <v>12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3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8">
        <v>0</v>
      </c>
      <c r="Z48" s="18">
        <v>0</v>
      </c>
      <c r="AA48" s="18">
        <f t="shared" si="1"/>
        <v>3</v>
      </c>
    </row>
    <row r="49" spans="1:27" s="6" customFormat="1" ht="18" customHeight="1" x14ac:dyDescent="0.25">
      <c r="A49" s="3" t="s">
        <v>21</v>
      </c>
      <c r="B49" s="3" t="s">
        <v>48</v>
      </c>
      <c r="C49" s="15">
        <f>SUM(C10:C48)</f>
        <v>79</v>
      </c>
      <c r="D49" s="15">
        <f t="shared" ref="D49:Z49" si="2">SUM(D10:D48)</f>
        <v>0</v>
      </c>
      <c r="E49" s="15">
        <f t="shared" si="2"/>
        <v>101</v>
      </c>
      <c r="F49" s="15">
        <f t="shared" si="2"/>
        <v>186</v>
      </c>
      <c r="G49" s="15">
        <f t="shared" si="2"/>
        <v>2188</v>
      </c>
      <c r="H49" s="15">
        <f t="shared" si="2"/>
        <v>7050</v>
      </c>
      <c r="I49" s="15">
        <f t="shared" si="2"/>
        <v>1583</v>
      </c>
      <c r="J49" s="15">
        <f t="shared" si="2"/>
        <v>0</v>
      </c>
      <c r="K49" s="15">
        <f t="shared" si="2"/>
        <v>2860</v>
      </c>
      <c r="L49" s="15">
        <f t="shared" si="2"/>
        <v>4423</v>
      </c>
      <c r="M49" s="15">
        <f t="shared" si="2"/>
        <v>73</v>
      </c>
      <c r="N49" s="15">
        <f t="shared" si="2"/>
        <v>0</v>
      </c>
      <c r="O49" s="15">
        <f t="shared" si="2"/>
        <v>2</v>
      </c>
      <c r="P49" s="15">
        <f t="shared" si="2"/>
        <v>0</v>
      </c>
      <c r="Q49" s="15">
        <f t="shared" si="2"/>
        <v>4</v>
      </c>
      <c r="R49" s="15">
        <f t="shared" si="2"/>
        <v>0</v>
      </c>
      <c r="S49" s="15">
        <f t="shared" si="2"/>
        <v>47</v>
      </c>
      <c r="T49" s="15">
        <f t="shared" si="2"/>
        <v>0</v>
      </c>
      <c r="U49" s="15">
        <f t="shared" si="2"/>
        <v>20</v>
      </c>
      <c r="V49" s="15">
        <f t="shared" si="2"/>
        <v>0</v>
      </c>
      <c r="W49" s="15">
        <f t="shared" si="2"/>
        <v>1</v>
      </c>
      <c r="X49" s="15">
        <f t="shared" si="2"/>
        <v>0</v>
      </c>
      <c r="Y49" s="15">
        <f t="shared" si="2"/>
        <v>6954</v>
      </c>
      <c r="Z49" s="15">
        <f t="shared" si="2"/>
        <v>11674</v>
      </c>
      <c r="AA49" s="3">
        <f>SUM(AA10:AA48)</f>
        <v>18617</v>
      </c>
    </row>
    <row r="50" spans="1:27" x14ac:dyDescent="0.2">
      <c r="E50" s="10"/>
      <c r="G50" s="10"/>
      <c r="H50" s="10"/>
      <c r="I50" s="10"/>
      <c r="P50" s="10"/>
      <c r="Q50" s="10"/>
      <c r="T50" s="10"/>
      <c r="U50" s="10"/>
      <c r="W50" s="10"/>
      <c r="X50" s="10"/>
      <c r="Y50" s="10"/>
      <c r="Z50" s="10"/>
    </row>
    <row r="52" spans="1:27" x14ac:dyDescent="0.2">
      <c r="A52" s="7" t="s">
        <v>18</v>
      </c>
    </row>
    <row r="53" spans="1:27" x14ac:dyDescent="0.2">
      <c r="A53" s="7" t="s">
        <v>51</v>
      </c>
    </row>
    <row r="54" spans="1:27" x14ac:dyDescent="0.2">
      <c r="A54" s="7" t="s">
        <v>19</v>
      </c>
    </row>
    <row r="55" spans="1:27" x14ac:dyDescent="0.2">
      <c r="A55" s="7" t="s">
        <v>20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E37BD5FE161945BB8C76A4E2ADED3C" ma:contentTypeVersion="6" ma:contentTypeDescription="Create a new document." ma:contentTypeScope="" ma:versionID="9825080685a646a6999e7b617a86b7a4">
  <xsd:schema xmlns:xsd="http://www.w3.org/2001/XMLSchema" xmlns:xs="http://www.w3.org/2001/XMLSchema" xmlns:p="http://schemas.microsoft.com/office/2006/metadata/properties" xmlns:ns2="5441f9af-d66b-45c3-9ebd-2c762688c8c2" xmlns:ns3="0b18f59f-91a2-4de5-b4dc-b55018815cd8" targetNamespace="http://schemas.microsoft.com/office/2006/metadata/properties" ma:root="true" ma:fieldsID="134c11a513b576ad991fcbf4d79e16fa" ns2:_="" ns3:_="">
    <xsd:import namespace="5441f9af-d66b-45c3-9ebd-2c762688c8c2"/>
    <xsd:import namespace="0b18f59f-91a2-4de5-b4dc-b55018815cd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_x0020_UR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f59f-91a2-4de5-b4dc-b55018815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_x0020_URL" ma:index="13" nillable="true" ma:displayName="Website URL" ma:description="Where the documents are published" ma:internalName="Website_x0020_URL">
      <xsd:simpleType>
        <xsd:restriction base="dms:Text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_x0020_URL xmlns="0b18f59f-91a2-4de5-b4dc-b55018815cd8" xsi:nil="true"/>
    <_dlc_DocId xmlns="5441f9af-d66b-45c3-9ebd-2c762688c8c2">VQYK5EVNXYDV-1875813874-111</_dlc_DocId>
    <_dlc_DocIdUrl xmlns="5441f9af-d66b-45c3-9ebd-2c762688c8c2">
      <Url>https://caa.sharepoint.com/sites/data-analysis-documents-web/_layouts/15/DocIdRedir.aspx?ID=VQYK5EVNXYDV-1875813874-111</Url>
      <Description>VQYK5EVNXYDV-1875813874-111</Description>
    </_dlc_DocIdUrl>
  </documentManagement>
</p:properties>
</file>

<file path=customXml/itemProps1.xml><?xml version="1.0" encoding="utf-8"?>
<ds:datastoreItem xmlns:ds="http://schemas.openxmlformats.org/officeDocument/2006/customXml" ds:itemID="{A54A8A9D-02AC-41D3-8875-7F86227D7805}"/>
</file>

<file path=customXml/itemProps2.xml><?xml version="1.0" encoding="utf-8"?>
<ds:datastoreItem xmlns:ds="http://schemas.openxmlformats.org/officeDocument/2006/customXml" ds:itemID="{DF2E56A3-390E-4CFA-A624-587013EE3266}"/>
</file>

<file path=customXml/itemProps3.xml><?xml version="1.0" encoding="utf-8"?>
<ds:datastoreItem xmlns:ds="http://schemas.openxmlformats.org/officeDocument/2006/customXml" ds:itemID="{23BF2692-55B8-47EB-BEBB-08E517E3074D}"/>
</file>

<file path=customXml/itemProps4.xml><?xml version="1.0" encoding="utf-8"?>
<ds:datastoreItem xmlns:ds="http://schemas.openxmlformats.org/officeDocument/2006/customXml" ds:itemID="{826694F0-8F21-4F4B-B019-B98F6065B6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Civil Aviation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Sawyer</dc:creator>
  <cp:lastModifiedBy>Oliver Wadeson</cp:lastModifiedBy>
  <cp:lastPrinted>2025-01-27T14:33:13Z</cp:lastPrinted>
  <dcterms:created xsi:type="dcterms:W3CDTF">2025-01-27T14:13:43Z</dcterms:created>
  <dcterms:modified xsi:type="dcterms:W3CDTF">2026-02-02T11:13:57Z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2025-01-27T14:18:26Z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532d7cea-ee66-41d9-8272-50235b508f16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0x0101008BE37BD5FE161945BB8C76A4E2ADED3C</vt:lpwstr>
  </property>
  <property fmtid="{D5CDD505-2E9C-101B-9397-08002B2CF9AE}" pid="10" name="_dlc_DocIdItemGuid">
    <vt:lpwstr>01371daf-3b4c-46b3-a34d-7270ac7312f7</vt:lpwstr>
  </property>
</Properties>
</file>