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001 Charlene publications\2025\"/>
    </mc:Choice>
  </mc:AlternateContent>
  <xr:revisionPtr revIDLastSave="0" documentId="14_{CF486F31-152F-4D43-8140-AC07AF31C621}" xr6:coauthVersionLast="47" xr6:coauthVersionMax="47" xr10:uidLastSave="{00000000-0000-0000-0000-000000000000}"/>
  <bookViews>
    <workbookView xWindow="-25320" yWindow="255" windowWidth="25440" windowHeight="15390" xr2:uid="{AFB5C578-AC35-4180-9A1B-3EAB7758FA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9" i="1" l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AA45" i="1"/>
  <c r="Y45" i="1"/>
  <c r="AA44" i="1"/>
  <c r="Z44" i="1"/>
  <c r="Y44" i="1"/>
  <c r="AA43" i="1"/>
  <c r="Z43" i="1"/>
  <c r="Y43" i="1"/>
  <c r="AA42" i="1"/>
  <c r="Z42" i="1"/>
  <c r="Y42" i="1"/>
  <c r="AA41" i="1"/>
  <c r="Z41" i="1"/>
  <c r="Y41" i="1"/>
  <c r="AA40" i="1"/>
  <c r="Y40" i="1"/>
  <c r="Y39" i="1"/>
  <c r="AA38" i="1"/>
  <c r="Z38" i="1"/>
  <c r="Y38" i="1"/>
  <c r="AA37" i="1"/>
  <c r="Z37" i="1"/>
  <c r="Y37" i="1"/>
  <c r="AA36" i="1"/>
  <c r="Z36" i="1"/>
  <c r="Y36" i="1"/>
  <c r="AA35" i="1"/>
  <c r="Z35" i="1"/>
  <c r="Y35" i="1"/>
  <c r="AA34" i="1"/>
  <c r="Z34" i="1"/>
  <c r="Y34" i="1"/>
  <c r="AA33" i="1"/>
  <c r="Z33" i="1"/>
  <c r="Y33" i="1"/>
  <c r="AA32" i="1"/>
  <c r="Z32" i="1"/>
  <c r="Y32" i="1"/>
  <c r="Y31" i="1"/>
  <c r="Y30" i="1"/>
  <c r="AA29" i="1"/>
  <c r="Z29" i="1"/>
  <c r="Y29" i="1"/>
  <c r="AA28" i="1"/>
  <c r="Z28" i="1"/>
  <c r="Y28" i="1"/>
  <c r="AA27" i="1"/>
  <c r="Z27" i="1"/>
  <c r="Y27" i="1"/>
  <c r="AA26" i="1"/>
  <c r="Z26" i="1"/>
  <c r="Y26" i="1"/>
  <c r="AA25" i="1"/>
  <c r="Z25" i="1"/>
  <c r="Y25" i="1"/>
  <c r="AA24" i="1"/>
  <c r="Z24" i="1"/>
  <c r="AA23" i="1"/>
  <c r="Z23" i="1"/>
  <c r="Y23" i="1"/>
  <c r="AA22" i="1"/>
  <c r="Z22" i="1"/>
  <c r="Y22" i="1"/>
  <c r="AA21" i="1"/>
  <c r="Z21" i="1"/>
  <c r="Y21" i="1"/>
  <c r="AA20" i="1"/>
  <c r="Z20" i="1"/>
  <c r="Y20" i="1"/>
  <c r="AA19" i="1"/>
  <c r="Z19" i="1"/>
  <c r="Y19" i="1"/>
  <c r="AA18" i="1"/>
  <c r="Z18" i="1"/>
  <c r="Y18" i="1"/>
  <c r="AA17" i="1"/>
  <c r="Z17" i="1"/>
  <c r="AA16" i="1"/>
  <c r="Z16" i="1"/>
  <c r="Y16" i="1"/>
  <c r="AA15" i="1"/>
  <c r="Z15" i="1"/>
  <c r="Y15" i="1"/>
  <c r="AA14" i="1"/>
  <c r="Z14" i="1"/>
  <c r="AA13" i="1"/>
  <c r="Z13" i="1"/>
  <c r="AA12" i="1"/>
  <c r="Y12" i="1"/>
  <c r="AA11" i="1"/>
  <c r="Z11" i="1"/>
  <c r="Y11" i="1"/>
  <c r="AA10" i="1"/>
  <c r="Y10" i="1"/>
  <c r="AA46" i="1" l="1"/>
  <c r="Y46" i="1"/>
  <c r="Z46" i="1"/>
</calcChain>
</file>

<file path=xl/sharedStrings.xml><?xml version="1.0" encoding="utf-8"?>
<sst xmlns="http://schemas.openxmlformats.org/spreadsheetml/2006/main" count="162" uniqueCount="51">
  <si>
    <t>UK REGISTERED AIRCRAFT AS AT 1ST JANUARY 2025 BY AIRCRAFT CLASS AND COFA / PTF CATEGORY</t>
  </si>
  <si>
    <t xml:space="preserve"> </t>
  </si>
  <si>
    <t>Aerial Work</t>
  </si>
  <si>
    <t>CofA with Conditions</t>
  </si>
  <si>
    <t>Permit to Fly</t>
  </si>
  <si>
    <t>Private</t>
  </si>
  <si>
    <t>Special Category</t>
  </si>
  <si>
    <t>Standard Category</t>
  </si>
  <si>
    <t>Transport (Passenger)</t>
  </si>
  <si>
    <t>Unknown</t>
  </si>
  <si>
    <t>Invalid / Valid</t>
  </si>
  <si>
    <t>I</t>
  </si>
  <si>
    <t>V</t>
  </si>
  <si>
    <t>00751kg - 05700kg</t>
  </si>
  <si>
    <t>00001kg - 00750kg</t>
  </si>
  <si>
    <t>00000kg</t>
  </si>
  <si>
    <t>05701kg - 15000kg</t>
  </si>
  <si>
    <t>&gt; 50000kg</t>
  </si>
  <si>
    <t>15001kg - 50000kg</t>
  </si>
  <si>
    <t>1. Non EASA balloons, SSDR category microlights and Hang Gliders can fly on private flights beginning and ending in the UK without a CofA or Permit to Fly, please note that on this report they appear as Invalid.</t>
  </si>
  <si>
    <t>3. The "No Full Certificate" category includes aircraft that have not yet applied for a CofA / Permit, have temporary or export documents or do not require a CofA/PTF</t>
  </si>
  <si>
    <t>4. Category changes have taken place from 1/1/21 as the UK no longer an EASA member.</t>
  </si>
  <si>
    <t>2. As at 1st January 2025 there were 747 SSDR microlights, this figure is included in the microlight total above.</t>
  </si>
  <si>
    <t>GRAND TOTAL</t>
  </si>
  <si>
    <t>Aircraft Class</t>
  </si>
  <si>
    <t>Weight Group</t>
  </si>
  <si>
    <t>Airship (Gas-Filled)</t>
  </si>
  <si>
    <t>Airship (Gas-Filled) (Unmanned)</t>
  </si>
  <si>
    <t>Airship (Hot Air)</t>
  </si>
  <si>
    <t>Balloon (Gas/Hot Air)</t>
  </si>
  <si>
    <t>Balloon (Gas-Filled)</t>
  </si>
  <si>
    <t>Balloon (Hot Air)</t>
  </si>
  <si>
    <t>Balloon (Minimum Lift) ( Unmanned)</t>
  </si>
  <si>
    <t>Fixed-Wing Amphibian</t>
  </si>
  <si>
    <t>Fixed-Wing Landplane</t>
  </si>
  <si>
    <t>Fixed-Wing Landplane (Unmanned)</t>
  </si>
  <si>
    <t>Fixed Wing-Seaplane</t>
  </si>
  <si>
    <t>Fixed-Wing SLMG</t>
  </si>
  <si>
    <t>Glider</t>
  </si>
  <si>
    <t>Gyroplane</t>
  </si>
  <si>
    <t>Hang Glider</t>
  </si>
  <si>
    <t>Helicopter</t>
  </si>
  <si>
    <t>Helicopter (Unmanned)</t>
  </si>
  <si>
    <t>Microlight</t>
  </si>
  <si>
    <t>Total Registered</t>
  </si>
  <si>
    <t>National CofA</t>
  </si>
  <si>
    <t>No Full Certificate</t>
  </si>
  <si>
    <t>State Aircraft CofA</t>
  </si>
  <si>
    <t>Total Invalid</t>
  </si>
  <si>
    <t>Total Valid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</si>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</sst>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3" fillId="0" borderId="1" xfId="0" applyFont="1" applyFill="1" applyBorder="1"/>
    <xf numFmtId="0" fontId="1" fillId="2" borderId="1" xfId="0" applyFont="1" applyFill="1" applyBorder="1"/>
    <xf numFmtId="0" fontId="2" fillId="0" borderId="0" xfId="0" applyFont="1" applyFill="1"/>
    <xf numFmtId="0" fontId="1" fillId="0" borderId="0" xfId="0" applyFont="1" applyFill="1"/>
    <xf numFmtId="0" fontId="2" fillId="0" borderId="0" xfId="0" applyFont="1"/>
    <xf numFmtId="0" fontId="4" fillId="0" borderId="0" xfId="0" applyFont="1"/>
    <xf numFmtId="0" fontId="2" fillId="0" borderId="1" xfId="0" applyFont="1" applyFill="1" applyBorder="1"/>
    <xf numFmtId="0" fontId="3" fillId="2" borderId="1" xfId="0" applyFont="1" applyFill="1" applyBorder="1"/>
    <xf numFmtId="0" fontId="2" fillId="0" borderId="0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/>
    <xf numFmtId="1" fontId="2" fillId="2" borderId="1" xfId="0" applyNumberFormat="1" applyFont="1" applyFill="1" applyBorder="1"/>
    <xf numFmtId="0" fontId="1" fillId="0" borderId="0" xfId="0" applyFont="1" applyFill="1" applyBorder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E9CC3-C799-489F-A366-569AA20F5E55}">
  <dimension ref="A3:AB52"/>
  <sheetViews>
    <sheetView tabSelected="1" zoomScaleNormal="100" workbookViewId="0">
      <pane ySplit="8" topLeftCell="A9" activePane="bottomLeft" state="frozen"/>
      <selection pane="bottomLeft" activeCell="D5" sqref="D5"/>
    </sheetView>
  </sheetViews>
  <sheetFormatPr defaultColWidth="9.1796875" defaultRowHeight="15.5" x14ac:dyDescent="0.35"/>
  <cols>
    <col min="1" max="1" width="42.26953125" style="8" bestFit="1" customWidth="1"/>
    <col min="2" max="2" width="22.54296875" style="8" customWidth="1"/>
    <col min="3" max="4" width="13.81640625" style="8" bestFit="1" customWidth="1"/>
    <col min="5" max="6" width="24.81640625" style="8" bestFit="1" customWidth="1"/>
    <col min="7" max="7" width="16.453125" style="8" customWidth="1"/>
    <col min="8" max="8" width="16.453125" style="8" bestFit="1" customWidth="1"/>
    <col min="9" max="10" width="20.81640625" style="8" bestFit="1" customWidth="1"/>
    <col min="11" max="12" width="15" style="8" bestFit="1" customWidth="1"/>
    <col min="13" max="14" width="8.81640625" style="8" bestFit="1" customWidth="1"/>
    <col min="15" max="16" width="20.1796875" style="8" bestFit="1" customWidth="1"/>
    <col min="17" max="18" width="22.26953125" style="8" bestFit="1" customWidth="1"/>
    <col min="19" max="20" width="26.26953125" style="8" bestFit="1" customWidth="1"/>
    <col min="21" max="22" width="11.81640625" style="8" bestFit="1" customWidth="1"/>
    <col min="23" max="24" width="21.7265625" style="8" bestFit="1" customWidth="1"/>
    <col min="25" max="25" width="14.54296875" style="8" bestFit="1" customWidth="1"/>
    <col min="26" max="26" width="12.7265625" style="8" bestFit="1" customWidth="1"/>
    <col min="27" max="27" width="19.453125" style="8" bestFit="1" customWidth="1"/>
    <col min="28" max="16384" width="9.1796875" style="8"/>
  </cols>
  <sheetData>
    <row r="3" spans="1:28" s="1" customFormat="1" x14ac:dyDescent="0.35">
      <c r="A3" s="1" t="s">
        <v>0</v>
      </c>
    </row>
    <row r="5" spans="1:28" x14ac:dyDescent="0.35">
      <c r="A5" s="8" t="s">
        <v>1</v>
      </c>
      <c r="B5" s="8" t="s">
        <v>1</v>
      </c>
      <c r="C5" s="8" t="s">
        <v>1</v>
      </c>
      <c r="D5" s="8" t="s">
        <v>1</v>
      </c>
      <c r="AA5" s="8" t="s">
        <v>1</v>
      </c>
      <c r="AB5" s="8" t="s">
        <v>1</v>
      </c>
    </row>
    <row r="7" spans="1:28" s="7" customFormat="1" ht="18" customHeight="1" x14ac:dyDescent="0.35">
      <c r="A7" s="18"/>
      <c r="B7" s="18"/>
      <c r="C7" s="5" t="s">
        <v>2</v>
      </c>
      <c r="D7" s="5" t="s">
        <v>2</v>
      </c>
      <c r="E7" s="5" t="s">
        <v>3</v>
      </c>
      <c r="F7" s="5" t="s">
        <v>3</v>
      </c>
      <c r="G7" s="5" t="s">
        <v>45</v>
      </c>
      <c r="H7" s="5" t="s">
        <v>45</v>
      </c>
      <c r="I7" s="5" t="s">
        <v>46</v>
      </c>
      <c r="J7" s="5" t="s">
        <v>46</v>
      </c>
      <c r="K7" s="5" t="s">
        <v>4</v>
      </c>
      <c r="L7" s="5" t="s">
        <v>4</v>
      </c>
      <c r="M7" s="5" t="s">
        <v>5</v>
      </c>
      <c r="N7" s="5" t="s">
        <v>5</v>
      </c>
      <c r="O7" s="5" t="s">
        <v>6</v>
      </c>
      <c r="P7" s="5" t="s">
        <v>6</v>
      </c>
      <c r="Q7" s="5" t="s">
        <v>7</v>
      </c>
      <c r="R7" s="5" t="s">
        <v>7</v>
      </c>
      <c r="S7" s="5" t="s">
        <v>8</v>
      </c>
      <c r="T7" s="5" t="s">
        <v>8</v>
      </c>
      <c r="U7" s="5" t="s">
        <v>9</v>
      </c>
      <c r="V7" s="5" t="s">
        <v>9</v>
      </c>
      <c r="W7" s="5" t="s">
        <v>47</v>
      </c>
      <c r="X7" s="5" t="s">
        <v>47</v>
      </c>
      <c r="Y7" s="5" t="s">
        <v>48</v>
      </c>
      <c r="Z7" s="5" t="s">
        <v>49</v>
      </c>
      <c r="AA7" s="18"/>
    </row>
    <row r="8" spans="1:28" s="6" customFormat="1" ht="18" customHeight="1" x14ac:dyDescent="0.35">
      <c r="A8" s="19"/>
      <c r="B8" s="13" t="s">
        <v>10</v>
      </c>
      <c r="C8" s="14" t="s">
        <v>11</v>
      </c>
      <c r="D8" s="14" t="s">
        <v>12</v>
      </c>
      <c r="E8" s="14" t="s">
        <v>11</v>
      </c>
      <c r="F8" s="14" t="s">
        <v>12</v>
      </c>
      <c r="G8" s="14" t="s">
        <v>11</v>
      </c>
      <c r="H8" s="14" t="s">
        <v>12</v>
      </c>
      <c r="I8" s="14" t="s">
        <v>11</v>
      </c>
      <c r="J8" s="14" t="s">
        <v>12</v>
      </c>
      <c r="K8" s="14" t="s">
        <v>11</v>
      </c>
      <c r="L8" s="14" t="s">
        <v>12</v>
      </c>
      <c r="M8" s="14" t="s">
        <v>11</v>
      </c>
      <c r="N8" s="14" t="s">
        <v>12</v>
      </c>
      <c r="O8" s="14" t="s">
        <v>11</v>
      </c>
      <c r="P8" s="14" t="s">
        <v>12</v>
      </c>
      <c r="Q8" s="14" t="s">
        <v>11</v>
      </c>
      <c r="R8" s="14" t="s">
        <v>12</v>
      </c>
      <c r="S8" s="14" t="s">
        <v>11</v>
      </c>
      <c r="T8" s="14" t="s">
        <v>12</v>
      </c>
      <c r="U8" s="14" t="s">
        <v>11</v>
      </c>
      <c r="V8" s="14" t="s">
        <v>12</v>
      </c>
      <c r="W8" s="14" t="s">
        <v>11</v>
      </c>
      <c r="X8" s="14" t="s">
        <v>12</v>
      </c>
      <c r="Y8" s="14" t="s">
        <v>11</v>
      </c>
      <c r="Z8" s="14" t="s">
        <v>12</v>
      </c>
      <c r="AA8" s="14" t="s">
        <v>44</v>
      </c>
    </row>
    <row r="9" spans="1:28" ht="18" customHeight="1" x14ac:dyDescent="0.35">
      <c r="A9" s="3" t="s">
        <v>24</v>
      </c>
      <c r="B9" s="3" t="s">
        <v>25</v>
      </c>
      <c r="C9" s="15" t="s">
        <v>50</v>
      </c>
      <c r="D9" s="15" t="s">
        <v>50</v>
      </c>
      <c r="E9" s="15" t="s">
        <v>50</v>
      </c>
      <c r="F9" s="15" t="s">
        <v>50</v>
      </c>
      <c r="G9" s="15" t="s">
        <v>50</v>
      </c>
      <c r="H9" s="15" t="s">
        <v>50</v>
      </c>
      <c r="I9" s="15" t="s">
        <v>50</v>
      </c>
      <c r="J9" s="15" t="s">
        <v>50</v>
      </c>
      <c r="K9" s="15" t="s">
        <v>50</v>
      </c>
      <c r="L9" s="15" t="s">
        <v>50</v>
      </c>
      <c r="M9" s="15" t="s">
        <v>50</v>
      </c>
      <c r="N9" s="15" t="s">
        <v>50</v>
      </c>
      <c r="O9" s="15" t="s">
        <v>50</v>
      </c>
      <c r="P9" s="15" t="s">
        <v>50</v>
      </c>
      <c r="Q9" s="15" t="s">
        <v>50</v>
      </c>
      <c r="R9" s="15" t="s">
        <v>50</v>
      </c>
      <c r="S9" s="15" t="s">
        <v>50</v>
      </c>
      <c r="T9" s="15" t="s">
        <v>50</v>
      </c>
      <c r="U9" s="15" t="s">
        <v>50</v>
      </c>
      <c r="V9" s="15" t="s">
        <v>50</v>
      </c>
      <c r="W9" s="15" t="s">
        <v>50</v>
      </c>
      <c r="X9" s="15" t="s">
        <v>50</v>
      </c>
      <c r="Y9" s="15" t="s">
        <v>50</v>
      </c>
      <c r="Z9" s="15" t="s">
        <v>50</v>
      </c>
      <c r="AA9" s="15" t="s">
        <v>50</v>
      </c>
    </row>
    <row r="10" spans="1:28" ht="18" customHeight="1" x14ac:dyDescent="0.35">
      <c r="A10" s="2" t="s">
        <v>26</v>
      </c>
      <c r="B10" s="2" t="s">
        <v>13</v>
      </c>
      <c r="C10" s="16">
        <v>2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f>C10</f>
        <v>2</v>
      </c>
      <c r="Z10" s="16">
        <v>0</v>
      </c>
      <c r="AA10" s="2">
        <f>SUM(C10:X10)</f>
        <v>2</v>
      </c>
    </row>
    <row r="11" spans="1:28" ht="18" customHeight="1" x14ac:dyDescent="0.35">
      <c r="A11" s="3" t="s">
        <v>27</v>
      </c>
      <c r="B11" s="3" t="s">
        <v>14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1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3">
        <f t="shared" ref="Y11:Z45" si="0">C11+E11+G11+I11+K11+M11+O11+Q11+S11+U11+W11</f>
        <v>1</v>
      </c>
      <c r="Z11" s="3">
        <f t="shared" si="0"/>
        <v>0</v>
      </c>
      <c r="AA11" s="3">
        <f t="shared" ref="AA11:AA45" si="1">SUM(C11:X11)</f>
        <v>1</v>
      </c>
    </row>
    <row r="12" spans="1:28" ht="18" customHeight="1" x14ac:dyDescent="0.35">
      <c r="A12" s="2" t="s">
        <v>28</v>
      </c>
      <c r="B12" s="2" t="s">
        <v>14</v>
      </c>
      <c r="C12" s="16">
        <v>1</v>
      </c>
      <c r="D12" s="16">
        <v>0</v>
      </c>
      <c r="E12" s="16">
        <v>0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2">
        <f t="shared" si="0"/>
        <v>2</v>
      </c>
      <c r="Z12" s="16">
        <v>0</v>
      </c>
      <c r="AA12" s="2">
        <f t="shared" si="1"/>
        <v>2</v>
      </c>
    </row>
    <row r="13" spans="1:28" ht="18" customHeight="1" x14ac:dyDescent="0.35">
      <c r="A13" s="3" t="s">
        <v>28</v>
      </c>
      <c r="B13" s="3" t="s">
        <v>13</v>
      </c>
      <c r="C13" s="17">
        <v>0</v>
      </c>
      <c r="D13" s="17">
        <v>0</v>
      </c>
      <c r="E13" s="17">
        <v>1</v>
      </c>
      <c r="F13" s="17">
        <v>0</v>
      </c>
      <c r="G13" s="17">
        <v>9</v>
      </c>
      <c r="H13" s="17">
        <v>1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3">
        <v>10</v>
      </c>
      <c r="Z13" s="3">
        <f t="shared" si="0"/>
        <v>1</v>
      </c>
      <c r="AA13" s="3">
        <f t="shared" si="1"/>
        <v>11</v>
      </c>
    </row>
    <row r="14" spans="1:28" ht="18" customHeight="1" x14ac:dyDescent="0.35">
      <c r="A14" s="2" t="s">
        <v>29</v>
      </c>
      <c r="B14" s="2" t="s">
        <v>13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2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2">
        <v>0</v>
      </c>
      <c r="Z14" s="2">
        <f t="shared" si="0"/>
        <v>2</v>
      </c>
      <c r="AA14" s="2">
        <f t="shared" si="1"/>
        <v>2</v>
      </c>
    </row>
    <row r="15" spans="1:28" ht="18" customHeight="1" x14ac:dyDescent="0.35">
      <c r="A15" s="3" t="s">
        <v>30</v>
      </c>
      <c r="B15" s="3" t="s">
        <v>14</v>
      </c>
      <c r="C15" s="17">
        <v>1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1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3">
        <f t="shared" si="0"/>
        <v>2</v>
      </c>
      <c r="Z15" s="3">
        <f t="shared" si="0"/>
        <v>0</v>
      </c>
      <c r="AA15" s="3">
        <f t="shared" si="1"/>
        <v>2</v>
      </c>
    </row>
    <row r="16" spans="1:28" ht="18" customHeight="1" x14ac:dyDescent="0.35">
      <c r="A16" s="10" t="s">
        <v>30</v>
      </c>
      <c r="B16" s="2" t="s">
        <v>13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2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2">
        <f t="shared" si="0"/>
        <v>2</v>
      </c>
      <c r="Z16" s="2">
        <f t="shared" si="0"/>
        <v>0</v>
      </c>
      <c r="AA16" s="2">
        <f t="shared" si="1"/>
        <v>2</v>
      </c>
    </row>
    <row r="17" spans="1:27" ht="18" customHeight="1" x14ac:dyDescent="0.35">
      <c r="A17" s="3" t="s">
        <v>31</v>
      </c>
      <c r="B17" s="3" t="s">
        <v>15</v>
      </c>
      <c r="C17" s="17">
        <v>3</v>
      </c>
      <c r="D17" s="17">
        <v>0</v>
      </c>
      <c r="E17" s="17">
        <v>0</v>
      </c>
      <c r="F17" s="17">
        <v>0</v>
      </c>
      <c r="G17" s="17">
        <v>2</v>
      </c>
      <c r="H17" s="17">
        <v>2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3">
        <v>7</v>
      </c>
      <c r="Z17" s="3">
        <f t="shared" si="0"/>
        <v>2</v>
      </c>
      <c r="AA17" s="3">
        <f t="shared" si="1"/>
        <v>7</v>
      </c>
    </row>
    <row r="18" spans="1:27" ht="18" customHeight="1" x14ac:dyDescent="0.35">
      <c r="A18" s="10" t="s">
        <v>31</v>
      </c>
      <c r="B18" s="2" t="s">
        <v>14</v>
      </c>
      <c r="C18" s="16">
        <v>44</v>
      </c>
      <c r="D18" s="16">
        <v>0</v>
      </c>
      <c r="E18" s="16">
        <v>0</v>
      </c>
      <c r="F18" s="16">
        <v>0</v>
      </c>
      <c r="G18" s="16">
        <v>242</v>
      </c>
      <c r="H18" s="16">
        <v>221</v>
      </c>
      <c r="I18" s="16">
        <v>72</v>
      </c>
      <c r="J18" s="16">
        <v>0</v>
      </c>
      <c r="K18" s="16">
        <v>1</v>
      </c>
      <c r="L18" s="16">
        <v>0</v>
      </c>
      <c r="M18" s="16">
        <v>2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1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2">
        <f t="shared" si="0"/>
        <v>362</v>
      </c>
      <c r="Z18" s="2">
        <f t="shared" si="0"/>
        <v>221</v>
      </c>
      <c r="AA18" s="2">
        <f t="shared" si="1"/>
        <v>583</v>
      </c>
    </row>
    <row r="19" spans="1:27" ht="18" customHeight="1" x14ac:dyDescent="0.35">
      <c r="A19" s="3" t="s">
        <v>31</v>
      </c>
      <c r="B19" s="3" t="s">
        <v>13</v>
      </c>
      <c r="C19" s="17">
        <v>27</v>
      </c>
      <c r="D19" s="17">
        <v>0</v>
      </c>
      <c r="E19" s="17">
        <v>0</v>
      </c>
      <c r="F19" s="17">
        <v>0</v>
      </c>
      <c r="G19" s="17">
        <v>307</v>
      </c>
      <c r="H19" s="17">
        <v>373</v>
      </c>
      <c r="I19" s="17">
        <v>22</v>
      </c>
      <c r="J19" s="17">
        <v>0</v>
      </c>
      <c r="K19" s="17">
        <v>0</v>
      </c>
      <c r="L19" s="17">
        <v>0</v>
      </c>
      <c r="M19" s="17">
        <v>1</v>
      </c>
      <c r="N19" s="17">
        <v>0</v>
      </c>
      <c r="O19" s="17">
        <v>2</v>
      </c>
      <c r="P19" s="17">
        <v>0</v>
      </c>
      <c r="Q19" s="17">
        <v>0</v>
      </c>
      <c r="R19" s="17">
        <v>0</v>
      </c>
      <c r="S19" s="17">
        <v>4</v>
      </c>
      <c r="T19" s="17">
        <v>0</v>
      </c>
      <c r="U19" s="17">
        <v>1</v>
      </c>
      <c r="V19" s="17">
        <v>0</v>
      </c>
      <c r="W19" s="17">
        <v>0</v>
      </c>
      <c r="X19" s="17">
        <v>0</v>
      </c>
      <c r="Y19" s="3">
        <f t="shared" si="0"/>
        <v>364</v>
      </c>
      <c r="Z19" s="17">
        <f>D19+F19+H19+J19+L19+N19+P19+R19+T19+V19+X19</f>
        <v>373</v>
      </c>
      <c r="AA19" s="3">
        <f t="shared" si="1"/>
        <v>737</v>
      </c>
    </row>
    <row r="20" spans="1:27" ht="18" customHeight="1" x14ac:dyDescent="0.35">
      <c r="A20" s="4" t="s">
        <v>32</v>
      </c>
      <c r="B20" s="2" t="s">
        <v>15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96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2">
        <f t="shared" si="0"/>
        <v>96</v>
      </c>
      <c r="Z20" s="2">
        <f t="shared" si="0"/>
        <v>0</v>
      </c>
      <c r="AA20" s="2">
        <f t="shared" si="1"/>
        <v>96</v>
      </c>
    </row>
    <row r="21" spans="1:27" ht="18" customHeight="1" x14ac:dyDescent="0.35">
      <c r="A21" s="11" t="s">
        <v>32</v>
      </c>
      <c r="B21" s="3" t="s">
        <v>14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1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3">
        <f t="shared" si="0"/>
        <v>1</v>
      </c>
      <c r="Z21" s="3">
        <f t="shared" si="0"/>
        <v>0</v>
      </c>
      <c r="AA21" s="3">
        <f t="shared" si="1"/>
        <v>1</v>
      </c>
    </row>
    <row r="22" spans="1:27" ht="18" customHeight="1" x14ac:dyDescent="0.35">
      <c r="A22" s="2" t="s">
        <v>33</v>
      </c>
      <c r="B22" s="2" t="s">
        <v>14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2</v>
      </c>
      <c r="J22" s="16">
        <v>0</v>
      </c>
      <c r="K22" s="16">
        <v>2</v>
      </c>
      <c r="L22" s="16">
        <v>2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2">
        <f t="shared" si="0"/>
        <v>4</v>
      </c>
      <c r="Z22" s="2">
        <f t="shared" si="0"/>
        <v>2</v>
      </c>
      <c r="AA22" s="2">
        <f t="shared" si="1"/>
        <v>6</v>
      </c>
    </row>
    <row r="23" spans="1:27" ht="18" customHeight="1" x14ac:dyDescent="0.35">
      <c r="A23" s="3" t="s">
        <v>33</v>
      </c>
      <c r="B23" s="3" t="s">
        <v>13</v>
      </c>
      <c r="C23" s="17">
        <v>0</v>
      </c>
      <c r="D23" s="17">
        <v>0</v>
      </c>
      <c r="E23" s="17">
        <v>0</v>
      </c>
      <c r="F23" s="17">
        <v>0</v>
      </c>
      <c r="G23" s="17">
        <v>2</v>
      </c>
      <c r="H23" s="17">
        <v>5</v>
      </c>
      <c r="I23" s="17">
        <v>1</v>
      </c>
      <c r="J23" s="17">
        <v>0</v>
      </c>
      <c r="K23" s="17">
        <v>0</v>
      </c>
      <c r="L23" s="17">
        <v>0</v>
      </c>
      <c r="M23" s="17">
        <v>1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1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3">
        <f t="shared" si="0"/>
        <v>5</v>
      </c>
      <c r="Z23" s="3">
        <f t="shared" si="0"/>
        <v>5</v>
      </c>
      <c r="AA23" s="3">
        <f t="shared" si="1"/>
        <v>10</v>
      </c>
    </row>
    <row r="24" spans="1:27" ht="18" customHeight="1" x14ac:dyDescent="0.35">
      <c r="A24" s="2" t="s">
        <v>33</v>
      </c>
      <c r="B24" s="2" t="s">
        <v>16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1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2">
        <v>0</v>
      </c>
      <c r="Z24" s="2">
        <f t="shared" si="0"/>
        <v>1</v>
      </c>
      <c r="AA24" s="2">
        <f t="shared" si="1"/>
        <v>1</v>
      </c>
    </row>
    <row r="25" spans="1:27" ht="18" customHeight="1" x14ac:dyDescent="0.35">
      <c r="A25" s="3" t="s">
        <v>34</v>
      </c>
      <c r="B25" s="3" t="s">
        <v>17</v>
      </c>
      <c r="C25" s="17">
        <v>0</v>
      </c>
      <c r="D25" s="17">
        <v>0</v>
      </c>
      <c r="E25" s="17">
        <v>0</v>
      </c>
      <c r="F25" s="17">
        <v>0</v>
      </c>
      <c r="G25" s="17">
        <v>6</v>
      </c>
      <c r="H25" s="17">
        <v>809</v>
      </c>
      <c r="I25" s="17">
        <v>8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f>G25+I25</f>
        <v>14</v>
      </c>
      <c r="Z25" s="3">
        <f>H25</f>
        <v>809</v>
      </c>
      <c r="AA25" s="3">
        <f t="shared" si="1"/>
        <v>823</v>
      </c>
    </row>
    <row r="26" spans="1:27" s="9" customFormat="1" ht="18" customHeight="1" x14ac:dyDescent="0.35">
      <c r="A26" s="10" t="s">
        <v>34</v>
      </c>
      <c r="B26" s="2" t="s">
        <v>14</v>
      </c>
      <c r="C26" s="16">
        <v>0</v>
      </c>
      <c r="D26" s="16">
        <v>0</v>
      </c>
      <c r="E26" s="16">
        <v>12</v>
      </c>
      <c r="F26" s="16">
        <v>16</v>
      </c>
      <c r="G26" s="16">
        <v>125</v>
      </c>
      <c r="H26" s="16">
        <v>258</v>
      </c>
      <c r="I26" s="16">
        <v>368</v>
      </c>
      <c r="J26" s="16">
        <v>0</v>
      </c>
      <c r="K26" s="16">
        <v>925</v>
      </c>
      <c r="L26" s="16">
        <v>1586</v>
      </c>
      <c r="M26" s="16">
        <v>9</v>
      </c>
      <c r="N26" s="16">
        <v>0</v>
      </c>
      <c r="O26" s="16">
        <v>0</v>
      </c>
      <c r="P26" s="16">
        <v>0</v>
      </c>
      <c r="Q26" s="16">
        <v>1</v>
      </c>
      <c r="R26" s="16">
        <v>0</v>
      </c>
      <c r="S26" s="16">
        <v>5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f>E26+G26+I26+K26+M26+Q26+S26</f>
        <v>1445</v>
      </c>
      <c r="Z26" s="16">
        <f>F26+H26+L26</f>
        <v>1860</v>
      </c>
      <c r="AA26" s="2">
        <f t="shared" si="1"/>
        <v>3305</v>
      </c>
    </row>
    <row r="27" spans="1:27" ht="18" customHeight="1" x14ac:dyDescent="0.35">
      <c r="A27" s="3" t="s">
        <v>34</v>
      </c>
      <c r="B27" s="3" t="s">
        <v>13</v>
      </c>
      <c r="C27" s="17">
        <v>0</v>
      </c>
      <c r="D27" s="17">
        <v>0</v>
      </c>
      <c r="E27" s="17">
        <v>25</v>
      </c>
      <c r="F27" s="17">
        <v>79</v>
      </c>
      <c r="G27" s="17">
        <v>729</v>
      </c>
      <c r="H27" s="17">
        <v>2783</v>
      </c>
      <c r="I27" s="17">
        <v>375</v>
      </c>
      <c r="J27" s="17">
        <v>0</v>
      </c>
      <c r="K27" s="17">
        <v>327</v>
      </c>
      <c r="L27" s="17">
        <v>777</v>
      </c>
      <c r="M27" s="17">
        <v>55</v>
      </c>
      <c r="N27" s="17">
        <v>0</v>
      </c>
      <c r="O27" s="17">
        <v>0</v>
      </c>
      <c r="P27" s="17">
        <v>0</v>
      </c>
      <c r="Q27" s="17">
        <v>4</v>
      </c>
      <c r="R27" s="17">
        <v>0</v>
      </c>
      <c r="S27" s="17">
        <v>30</v>
      </c>
      <c r="T27" s="17">
        <v>0</v>
      </c>
      <c r="U27" s="17">
        <v>9</v>
      </c>
      <c r="V27" s="17">
        <v>0</v>
      </c>
      <c r="W27" s="17">
        <v>1</v>
      </c>
      <c r="X27" s="17">
        <v>0</v>
      </c>
      <c r="Y27" s="17">
        <f>E27+G27+I27+K27+M27+Q27+S27+U27+W27</f>
        <v>1555</v>
      </c>
      <c r="Z27" s="3">
        <f t="shared" si="0"/>
        <v>3639</v>
      </c>
      <c r="AA27" s="3">
        <f t="shared" si="1"/>
        <v>5194</v>
      </c>
    </row>
    <row r="28" spans="1:27" ht="18" customHeight="1" x14ac:dyDescent="0.35">
      <c r="A28" s="10" t="s">
        <v>34</v>
      </c>
      <c r="B28" s="2" t="s">
        <v>16</v>
      </c>
      <c r="C28" s="16">
        <v>0</v>
      </c>
      <c r="D28" s="16">
        <v>0</v>
      </c>
      <c r="E28" s="16">
        <v>0</v>
      </c>
      <c r="F28" s="16">
        <v>0</v>
      </c>
      <c r="G28" s="16">
        <v>16</v>
      </c>
      <c r="H28" s="16">
        <v>53</v>
      </c>
      <c r="I28" s="16">
        <v>22</v>
      </c>
      <c r="J28" s="16">
        <v>0</v>
      </c>
      <c r="K28" s="16">
        <v>11</v>
      </c>
      <c r="L28" s="16">
        <v>7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1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f>G28+I28+K28+S28</f>
        <v>50</v>
      </c>
      <c r="Z28" s="2">
        <f t="shared" si="0"/>
        <v>60</v>
      </c>
      <c r="AA28" s="2">
        <f t="shared" si="1"/>
        <v>110</v>
      </c>
    </row>
    <row r="29" spans="1:27" ht="18" customHeight="1" x14ac:dyDescent="0.35">
      <c r="A29" s="3" t="s">
        <v>34</v>
      </c>
      <c r="B29" s="3" t="s">
        <v>18</v>
      </c>
      <c r="C29" s="17">
        <v>0</v>
      </c>
      <c r="D29" s="17">
        <v>0</v>
      </c>
      <c r="E29" s="17">
        <v>0</v>
      </c>
      <c r="F29" s="17">
        <v>0</v>
      </c>
      <c r="G29" s="17">
        <v>18</v>
      </c>
      <c r="H29" s="17">
        <v>98</v>
      </c>
      <c r="I29" s="17">
        <v>6</v>
      </c>
      <c r="J29" s="17">
        <v>0</v>
      </c>
      <c r="K29" s="17">
        <v>1</v>
      </c>
      <c r="L29" s="17">
        <v>1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2</v>
      </c>
      <c r="T29" s="17">
        <v>0</v>
      </c>
      <c r="U29" s="17">
        <v>2</v>
      </c>
      <c r="V29" s="17">
        <v>0</v>
      </c>
      <c r="W29" s="17">
        <v>0</v>
      </c>
      <c r="X29" s="17">
        <v>0</v>
      </c>
      <c r="Y29" s="3">
        <f>C29+E29+G29+I29+K29+M29+O29+Q29+S29+U29+W29</f>
        <v>29</v>
      </c>
      <c r="Z29" s="3">
        <f>D29+F29+H29+J29+L29+N29+P29+R29+T29+V29+X29</f>
        <v>99</v>
      </c>
      <c r="AA29" s="3">
        <f>SUM(C29:X29)</f>
        <v>128</v>
      </c>
    </row>
    <row r="30" spans="1:27" ht="18" customHeight="1" x14ac:dyDescent="0.35">
      <c r="A30" s="2" t="s">
        <v>35</v>
      </c>
      <c r="B30" s="2" t="s">
        <v>14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8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f>I30</f>
        <v>8</v>
      </c>
      <c r="Z30" s="2">
        <v>0</v>
      </c>
      <c r="AA30" s="2">
        <v>8</v>
      </c>
    </row>
    <row r="31" spans="1:27" ht="18" customHeight="1" x14ac:dyDescent="0.35">
      <c r="A31" s="3" t="s">
        <v>35</v>
      </c>
      <c r="B31" s="3" t="s">
        <v>13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3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f>I31</f>
        <v>3</v>
      </c>
      <c r="Z31" s="3">
        <v>0</v>
      </c>
      <c r="AA31" s="3">
        <v>3</v>
      </c>
    </row>
    <row r="32" spans="1:27" ht="18" customHeight="1" x14ac:dyDescent="0.35">
      <c r="A32" s="2" t="s">
        <v>36</v>
      </c>
      <c r="B32" s="2" t="s">
        <v>14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1</v>
      </c>
      <c r="J32" s="16">
        <v>0</v>
      </c>
      <c r="K32" s="16">
        <v>0</v>
      </c>
      <c r="L32" s="16">
        <v>1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2">
        <f t="shared" si="0"/>
        <v>1</v>
      </c>
      <c r="Z32" s="2">
        <f t="shared" si="0"/>
        <v>1</v>
      </c>
      <c r="AA32" s="2">
        <f t="shared" si="1"/>
        <v>2</v>
      </c>
    </row>
    <row r="33" spans="1:27" ht="18" customHeight="1" x14ac:dyDescent="0.35">
      <c r="A33" s="3" t="s">
        <v>36</v>
      </c>
      <c r="B33" s="3" t="s">
        <v>13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2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3">
        <f t="shared" si="0"/>
        <v>2</v>
      </c>
      <c r="Z33" s="3">
        <f t="shared" si="0"/>
        <v>0</v>
      </c>
      <c r="AA33" s="3">
        <f t="shared" si="1"/>
        <v>2</v>
      </c>
    </row>
    <row r="34" spans="1:27" ht="18" customHeight="1" x14ac:dyDescent="0.35">
      <c r="A34" s="2" t="s">
        <v>37</v>
      </c>
      <c r="B34" s="2" t="s">
        <v>14</v>
      </c>
      <c r="C34" s="16">
        <v>1</v>
      </c>
      <c r="D34" s="16">
        <v>0</v>
      </c>
      <c r="E34" s="16">
        <v>2</v>
      </c>
      <c r="F34" s="16">
        <v>4</v>
      </c>
      <c r="G34" s="16">
        <v>39</v>
      </c>
      <c r="H34" s="16">
        <v>110</v>
      </c>
      <c r="I34" s="16">
        <v>4</v>
      </c>
      <c r="J34" s="16">
        <v>0</v>
      </c>
      <c r="K34" s="16">
        <v>17</v>
      </c>
      <c r="L34" s="16">
        <v>26</v>
      </c>
      <c r="M34" s="16">
        <v>2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2">
        <f t="shared" si="0"/>
        <v>65</v>
      </c>
      <c r="Z34" s="2">
        <f t="shared" si="0"/>
        <v>140</v>
      </c>
      <c r="AA34" s="2">
        <f t="shared" si="1"/>
        <v>205</v>
      </c>
    </row>
    <row r="35" spans="1:27" ht="18" customHeight="1" x14ac:dyDescent="0.35">
      <c r="A35" s="3" t="s">
        <v>37</v>
      </c>
      <c r="B35" s="3" t="s">
        <v>13</v>
      </c>
      <c r="C35" s="17">
        <v>0</v>
      </c>
      <c r="D35" s="17">
        <v>0</v>
      </c>
      <c r="E35" s="17">
        <v>0</v>
      </c>
      <c r="F35" s="17">
        <v>0</v>
      </c>
      <c r="G35" s="17">
        <v>25</v>
      </c>
      <c r="H35" s="17">
        <v>74</v>
      </c>
      <c r="I35" s="17">
        <v>60</v>
      </c>
      <c r="J35" s="17">
        <v>0</v>
      </c>
      <c r="K35" s="17">
        <v>0</v>
      </c>
      <c r="L35" s="17">
        <v>0</v>
      </c>
      <c r="M35" s="17">
        <v>1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3">
        <f t="shared" si="0"/>
        <v>86</v>
      </c>
      <c r="Z35" s="3">
        <f t="shared" si="0"/>
        <v>74</v>
      </c>
      <c r="AA35" s="3">
        <f t="shared" si="1"/>
        <v>160</v>
      </c>
    </row>
    <row r="36" spans="1:27" ht="18" customHeight="1" x14ac:dyDescent="0.35">
      <c r="A36" s="2" t="s">
        <v>38</v>
      </c>
      <c r="B36" s="2" t="s">
        <v>14</v>
      </c>
      <c r="C36" s="16">
        <v>0</v>
      </c>
      <c r="D36" s="16">
        <v>0</v>
      </c>
      <c r="E36" s="16">
        <v>47</v>
      </c>
      <c r="F36" s="16">
        <v>70</v>
      </c>
      <c r="G36" s="16">
        <v>486</v>
      </c>
      <c r="H36" s="16">
        <v>1526</v>
      </c>
      <c r="I36" s="16">
        <v>25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2">
        <f t="shared" si="0"/>
        <v>558</v>
      </c>
      <c r="Z36" s="2">
        <f t="shared" si="0"/>
        <v>1596</v>
      </c>
      <c r="AA36" s="2">
        <f t="shared" si="1"/>
        <v>2154</v>
      </c>
    </row>
    <row r="37" spans="1:27" ht="18" customHeight="1" x14ac:dyDescent="0.35">
      <c r="A37" s="3" t="s">
        <v>38</v>
      </c>
      <c r="B37" s="3" t="s">
        <v>13</v>
      </c>
      <c r="C37" s="17">
        <v>0</v>
      </c>
      <c r="D37" s="17">
        <v>0</v>
      </c>
      <c r="E37" s="17">
        <v>0</v>
      </c>
      <c r="F37" s="17">
        <v>0</v>
      </c>
      <c r="G37" s="17">
        <v>3</v>
      </c>
      <c r="H37" s="17">
        <v>22</v>
      </c>
      <c r="I37" s="17">
        <v>1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3">
        <f t="shared" si="0"/>
        <v>4</v>
      </c>
      <c r="Z37" s="3">
        <f t="shared" si="0"/>
        <v>22</v>
      </c>
      <c r="AA37" s="3">
        <f t="shared" si="1"/>
        <v>26</v>
      </c>
    </row>
    <row r="38" spans="1:27" ht="18" customHeight="1" x14ac:dyDescent="0.35">
      <c r="A38" s="2" t="s">
        <v>39</v>
      </c>
      <c r="B38" s="2" t="s">
        <v>14</v>
      </c>
      <c r="C38" s="16">
        <v>0</v>
      </c>
      <c r="D38" s="16">
        <v>0</v>
      </c>
      <c r="E38" s="16">
        <v>0</v>
      </c>
      <c r="F38" s="16">
        <v>0</v>
      </c>
      <c r="G38" s="16">
        <v>2</v>
      </c>
      <c r="H38" s="16">
        <v>2</v>
      </c>
      <c r="I38" s="16">
        <v>24</v>
      </c>
      <c r="J38" s="16">
        <v>0</v>
      </c>
      <c r="K38" s="16">
        <v>123</v>
      </c>
      <c r="L38" s="16">
        <v>204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2">
        <f t="shared" si="0"/>
        <v>149</v>
      </c>
      <c r="Z38" s="2">
        <f t="shared" si="0"/>
        <v>206</v>
      </c>
      <c r="AA38" s="2">
        <f t="shared" si="1"/>
        <v>355</v>
      </c>
    </row>
    <row r="39" spans="1:27" ht="18" customHeight="1" x14ac:dyDescent="0.35">
      <c r="A39" s="3" t="s">
        <v>39</v>
      </c>
      <c r="B39" s="3" t="s">
        <v>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1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f>I39</f>
        <v>1</v>
      </c>
      <c r="Z39" s="3">
        <f t="shared" si="0"/>
        <v>0</v>
      </c>
      <c r="AA39" s="3">
        <v>1</v>
      </c>
    </row>
    <row r="40" spans="1:27" ht="18" customHeight="1" x14ac:dyDescent="0.35">
      <c r="A40" s="2" t="s">
        <v>40</v>
      </c>
      <c r="B40" s="2" t="s">
        <v>14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9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2">
        <f t="shared" si="0"/>
        <v>9</v>
      </c>
      <c r="Z40" s="2">
        <v>0</v>
      </c>
      <c r="AA40" s="2">
        <f t="shared" si="1"/>
        <v>9</v>
      </c>
    </row>
    <row r="41" spans="1:27" ht="18" customHeight="1" x14ac:dyDescent="0.35">
      <c r="A41" s="3" t="s">
        <v>41</v>
      </c>
      <c r="B41" s="3" t="s">
        <v>14</v>
      </c>
      <c r="C41" s="17">
        <v>0</v>
      </c>
      <c r="D41" s="17">
        <v>0</v>
      </c>
      <c r="E41" s="17">
        <v>0</v>
      </c>
      <c r="F41" s="17">
        <v>0</v>
      </c>
      <c r="G41" s="17">
        <v>38</v>
      </c>
      <c r="H41" s="17">
        <v>77</v>
      </c>
      <c r="I41" s="17">
        <v>6</v>
      </c>
      <c r="J41" s="17">
        <v>0</v>
      </c>
      <c r="K41" s="17">
        <v>28</v>
      </c>
      <c r="L41" s="17">
        <v>5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1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3">
        <f t="shared" si="0"/>
        <v>73</v>
      </c>
      <c r="Z41" s="17">
        <f>H41+L41</f>
        <v>82</v>
      </c>
      <c r="AA41" s="3">
        <f t="shared" si="1"/>
        <v>155</v>
      </c>
    </row>
    <row r="42" spans="1:27" ht="18" customHeight="1" x14ac:dyDescent="0.35">
      <c r="A42" s="10" t="s">
        <v>41</v>
      </c>
      <c r="B42" s="2" t="s">
        <v>13</v>
      </c>
      <c r="C42" s="16">
        <v>0</v>
      </c>
      <c r="D42" s="16">
        <v>0</v>
      </c>
      <c r="E42" s="16">
        <v>0</v>
      </c>
      <c r="F42" s="16">
        <v>0</v>
      </c>
      <c r="G42" s="16">
        <v>136</v>
      </c>
      <c r="H42" s="16">
        <v>598</v>
      </c>
      <c r="I42" s="16">
        <v>57</v>
      </c>
      <c r="J42" s="16">
        <v>0</v>
      </c>
      <c r="K42" s="16">
        <v>13</v>
      </c>
      <c r="L42" s="16">
        <v>30</v>
      </c>
      <c r="M42" s="16">
        <v>3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>
        <v>2</v>
      </c>
      <c r="T42" s="16">
        <v>0</v>
      </c>
      <c r="U42" s="16">
        <v>3</v>
      </c>
      <c r="V42" s="16">
        <v>0</v>
      </c>
      <c r="W42" s="16">
        <v>0</v>
      </c>
      <c r="X42" s="16">
        <v>0</v>
      </c>
      <c r="Y42" s="16">
        <f>G42+I42+K42+M42+S42+U42</f>
        <v>214</v>
      </c>
      <c r="Z42" s="2">
        <f t="shared" si="0"/>
        <v>628</v>
      </c>
      <c r="AA42" s="2">
        <f t="shared" si="1"/>
        <v>842</v>
      </c>
    </row>
    <row r="43" spans="1:27" ht="18" customHeight="1" x14ac:dyDescent="0.35">
      <c r="A43" s="3" t="s">
        <v>41</v>
      </c>
      <c r="B43" s="3" t="s">
        <v>16</v>
      </c>
      <c r="C43" s="17">
        <v>0</v>
      </c>
      <c r="D43" s="17">
        <v>0</v>
      </c>
      <c r="E43" s="17">
        <v>0</v>
      </c>
      <c r="F43" s="17">
        <v>0</v>
      </c>
      <c r="G43" s="17">
        <v>12</v>
      </c>
      <c r="H43" s="17">
        <v>93</v>
      </c>
      <c r="I43" s="17">
        <v>2</v>
      </c>
      <c r="J43" s="17">
        <v>0</v>
      </c>
      <c r="K43" s="17">
        <v>1</v>
      </c>
      <c r="L43" s="17">
        <v>4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f>G43+I43+K43</f>
        <v>15</v>
      </c>
      <c r="Z43" s="3">
        <f t="shared" si="0"/>
        <v>97</v>
      </c>
      <c r="AA43" s="3">
        <f t="shared" si="1"/>
        <v>112</v>
      </c>
    </row>
    <row r="44" spans="1:27" ht="18" customHeight="1" x14ac:dyDescent="0.35">
      <c r="A44" s="2" t="s">
        <v>42</v>
      </c>
      <c r="B44" s="2" t="s">
        <v>14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4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2">
        <f t="shared" si="0"/>
        <v>4</v>
      </c>
      <c r="Z44" s="2">
        <f t="shared" si="0"/>
        <v>0</v>
      </c>
      <c r="AA44" s="2">
        <f t="shared" si="1"/>
        <v>4</v>
      </c>
    </row>
    <row r="45" spans="1:27" ht="18" customHeight="1" x14ac:dyDescent="0.35">
      <c r="A45" s="3" t="s">
        <v>43</v>
      </c>
      <c r="B45" s="3" t="s">
        <v>14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429</v>
      </c>
      <c r="J45" s="17">
        <v>0</v>
      </c>
      <c r="K45" s="17">
        <v>1422</v>
      </c>
      <c r="L45" s="17">
        <v>1791</v>
      </c>
      <c r="M45" s="17">
        <v>0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4</v>
      </c>
      <c r="V45" s="17">
        <v>0</v>
      </c>
      <c r="W45" s="17">
        <v>0</v>
      </c>
      <c r="X45" s="17">
        <v>0</v>
      </c>
      <c r="Y45" s="3">
        <f t="shared" si="0"/>
        <v>1855</v>
      </c>
      <c r="Z45" s="3">
        <v>1789</v>
      </c>
      <c r="AA45" s="3">
        <f t="shared" si="1"/>
        <v>3646</v>
      </c>
    </row>
    <row r="46" spans="1:27" s="1" customFormat="1" ht="18" customHeight="1" x14ac:dyDescent="0.35">
      <c r="A46" s="2" t="s">
        <v>23</v>
      </c>
      <c r="B46" s="2" t="s">
        <v>50</v>
      </c>
      <c r="C46" s="2">
        <f t="shared" ref="C46:AA46" si="2">SUM(C10:C45)</f>
        <v>79</v>
      </c>
      <c r="D46" s="2">
        <f t="shared" si="2"/>
        <v>0</v>
      </c>
      <c r="E46" s="2">
        <f t="shared" si="2"/>
        <v>87</v>
      </c>
      <c r="F46" s="2">
        <f t="shared" si="2"/>
        <v>169</v>
      </c>
      <c r="G46" s="2">
        <f t="shared" si="2"/>
        <v>2198</v>
      </c>
      <c r="H46" s="2">
        <f t="shared" si="2"/>
        <v>7108</v>
      </c>
      <c r="I46" s="2">
        <f t="shared" si="2"/>
        <v>1613</v>
      </c>
      <c r="J46" s="2">
        <f t="shared" si="2"/>
        <v>0</v>
      </c>
      <c r="K46" s="2">
        <f t="shared" si="2"/>
        <v>2871</v>
      </c>
      <c r="L46" s="2">
        <f t="shared" si="2"/>
        <v>4434</v>
      </c>
      <c r="M46" s="2">
        <f t="shared" si="2"/>
        <v>74</v>
      </c>
      <c r="N46" s="2">
        <f t="shared" si="2"/>
        <v>0</v>
      </c>
      <c r="O46" s="2">
        <f t="shared" si="2"/>
        <v>2</v>
      </c>
      <c r="P46" s="2">
        <f t="shared" si="2"/>
        <v>0</v>
      </c>
      <c r="Q46" s="2">
        <f t="shared" si="2"/>
        <v>5</v>
      </c>
      <c r="R46" s="2">
        <f t="shared" si="2"/>
        <v>0</v>
      </c>
      <c r="S46" s="2">
        <f t="shared" si="2"/>
        <v>47</v>
      </c>
      <c r="T46" s="2">
        <f t="shared" si="2"/>
        <v>0</v>
      </c>
      <c r="U46" s="2">
        <f t="shared" si="2"/>
        <v>19</v>
      </c>
      <c r="V46" s="2">
        <f t="shared" si="2"/>
        <v>0</v>
      </c>
      <c r="W46" s="2">
        <f t="shared" si="2"/>
        <v>1</v>
      </c>
      <c r="X46" s="2">
        <f t="shared" si="2"/>
        <v>0</v>
      </c>
      <c r="Y46" s="16">
        <f t="shared" si="2"/>
        <v>6998</v>
      </c>
      <c r="Z46" s="16">
        <f t="shared" si="2"/>
        <v>11709</v>
      </c>
      <c r="AA46" s="2">
        <f t="shared" si="2"/>
        <v>18707</v>
      </c>
    </row>
    <row r="47" spans="1:27" x14ac:dyDescent="0.35">
      <c r="E47" s="12"/>
      <c r="G47" s="12"/>
      <c r="H47" s="12"/>
      <c r="I47" s="12"/>
      <c r="P47" s="12"/>
      <c r="Q47" s="12"/>
      <c r="T47" s="12"/>
      <c r="U47" s="12"/>
      <c r="W47" s="12"/>
      <c r="X47" s="12"/>
      <c r="Y47" s="12"/>
      <c r="Z47" s="12"/>
    </row>
    <row r="49" spans="1:1" x14ac:dyDescent="0.35">
      <c r="A49" s="8" t="s">
        <v>19</v>
      </c>
    </row>
    <row r="50" spans="1:1" x14ac:dyDescent="0.35">
      <c r="A50" s="8" t="s">
        <v>22</v>
      </c>
    </row>
    <row r="51" spans="1:1" x14ac:dyDescent="0.35">
      <c r="A51" s="8" t="s">
        <v>20</v>
      </c>
    </row>
    <row r="52" spans="1:1" x14ac:dyDescent="0.35">
      <c r="A52" s="8" t="s">
        <v>21</v>
      </c>
    </row>
  </sheetData>
  <sheetProtection algorithmName="SHA-512" hashValue="+k1LynZmN7jvjJH3MEj87ItIpxHFUhYwvkrFpb3lrni/kNom68EIw1n7qLSQ0Y9y9PPeyVbBtmE+clUYIiVEog==" saltValue="fmYnjZcNMvidtdarUxUcsw==" spinCount="100000" sheet="1" objects="1" scenarios="1"/>
  <printOptions gridLines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&amp;C&amp;"Calibri"&amp;8&amp;K000000 OFFICIAL - Public. This information has been cleared for unrestricted distribution. &amp;1#_x000D_</oddHeader>
    <oddFooter>&amp;C_x000D_&amp;1#&amp;"Calibri"&amp;8&amp;K000000 OFFICIAL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E37BD5FE161945BB8C76A4E2ADED3C" ma:contentTypeVersion="6" ma:contentTypeDescription="Create a new document." ma:contentTypeScope="" ma:versionID="4337842b764d7818282a9bbfa6b47f5e">
  <xsd:schema xmlns:xsd="http://www.w3.org/2001/XMLSchema" xmlns:xs="http://www.w3.org/2001/XMLSchema" xmlns:p="http://schemas.microsoft.com/office/2006/metadata/properties" xmlns:ns2="5441f9af-d66b-45c3-9ebd-2c762688c8c2" xmlns:ns3="0b18f59f-91a2-4de5-b4dc-b55018815cd8" targetNamespace="http://schemas.microsoft.com/office/2006/metadata/properties" ma:root="true" ma:fieldsID="b86163cfe4aa5c6c37f62ee810385454" ns2:_="" ns3:_="">
    <xsd:import namespace="5441f9af-d66b-45c3-9ebd-2c762688c8c2"/>
    <xsd:import namespace="0b18f59f-91a2-4de5-b4dc-b55018815cd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Website_x0020_UR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1f9af-d66b-45c3-9ebd-2c762688c8c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f59f-91a2-4de5-b4dc-b55018815c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Website_x0020_URL" ma:index="13" nillable="true" ma:displayName="Website URL" ma:description="Where the documents are published" ma:internalName="Website_x0020_URL">
      <xsd:simpleType>
        <xsd:restriction base="dms:Text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ebsite_x0020_URL xmlns="0b18f59f-91a2-4de5-b4dc-b55018815cd8" xsi:nil="true"/>
    <_dlc_DocId xmlns="5441f9af-d66b-45c3-9ebd-2c762688c8c2">VQYK5EVNXYDV-1875813874-109</_dlc_DocId>
    <_dlc_DocIdUrl xmlns="5441f9af-d66b-45c3-9ebd-2c762688c8c2">
      <Url>https://caa.sharepoint.com/sites/data-analysis-documents-web/_layouts/15/DocIdRedir.aspx?ID=VQYK5EVNXYDV-1875813874-109</Url>
      <Description>VQYK5EVNXYDV-1875813874-109</Description>
    </_dlc_DocIdUrl>
  </documentManagement>
</p:properties>
</file>

<file path=customXml/itemProps1.xml><?xml version="1.0" encoding="utf-8"?>
<ds:datastoreItem xmlns:ds="http://schemas.openxmlformats.org/officeDocument/2006/customXml" ds:itemID="{10A0562F-AC4E-42BC-9A19-63BA596D4702}"/>
</file>

<file path=customXml/itemProps2.xml><?xml version="1.0" encoding="utf-8"?>
<ds:datastoreItem xmlns:ds="http://schemas.openxmlformats.org/officeDocument/2006/customXml" ds:itemID="{D578B79F-5B40-4BC6-BEDD-9005AA6E48E4}"/>
</file>

<file path=customXml/itemProps3.xml><?xml version="1.0" encoding="utf-8"?>
<ds:datastoreItem xmlns:ds="http://schemas.openxmlformats.org/officeDocument/2006/customXml" ds:itemID="{8FDB4EF2-5C29-410E-8C89-DE436124EB0D}"/>
</file>

<file path=customXml/itemProps4.xml><?xml version="1.0" encoding="utf-8"?>
<ds:datastoreItem xmlns:ds="http://schemas.openxmlformats.org/officeDocument/2006/customXml" ds:itemID="{6A345EEB-0404-4F84-8F29-B45623437C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Civil Aviation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Sawyer</dc:creator>
  <cp:lastModifiedBy>Charlene Beadle</cp:lastModifiedBy>
  <cp:lastPrinted>2025-01-27T14:33:13Z</cp:lastPrinted>
  <dcterms:created xsi:type="dcterms:W3CDTF">2025-01-27T14:13:43Z</dcterms:created>
  <dcterms:modified xsi:type="dcterms:W3CDTF">2025-02-21T10:06:03Z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e6039e1-a83a-4485-9581-62128b86c05c_Enabled">
    <vt:lpwstr>true</vt:lpwstr>
  </property>
  <property fmtid="{D5CDD505-2E9C-101B-9397-08002B2CF9AE}" pid="3" name="MSIP_Label_1e6039e1-a83a-4485-9581-62128b86c05c_SetDate">
    <vt:lpwstr>2025-01-27T14:18:26Z</vt:lpwstr>
  </property>
  <property fmtid="{D5CDD505-2E9C-101B-9397-08002B2CF9AE}" pid="4" name="MSIP_Label_1e6039e1-a83a-4485-9581-62128b86c05c_Method">
    <vt:lpwstr>Privileged</vt:lpwstr>
  </property>
  <property fmtid="{D5CDD505-2E9C-101B-9397-08002B2CF9AE}" pid="5" name="MSIP_Label_1e6039e1-a83a-4485-9581-62128b86c05c_Name">
    <vt:lpwstr>O - Unrestricted - Public</vt:lpwstr>
  </property>
  <property fmtid="{D5CDD505-2E9C-101B-9397-08002B2CF9AE}" pid="6" name="MSIP_Label_1e6039e1-a83a-4485-9581-62128b86c05c_SiteId">
    <vt:lpwstr>c4edd5ba-10c3-4fe3-946a-7c9c446ab8c8</vt:lpwstr>
  </property>
  <property fmtid="{D5CDD505-2E9C-101B-9397-08002B2CF9AE}" pid="7" name="MSIP_Label_1e6039e1-a83a-4485-9581-62128b86c05c_ActionId">
    <vt:lpwstr>532d7cea-ee66-41d9-8272-50235b508f16</vt:lpwstr>
  </property>
  <property fmtid="{D5CDD505-2E9C-101B-9397-08002B2CF9AE}" pid="8" name="MSIP_Label_1e6039e1-a83a-4485-9581-62128b86c05c_ContentBits">
    <vt:lpwstr>3</vt:lpwstr>
  </property>
  <property fmtid="{D5CDD505-2E9C-101B-9397-08002B2CF9AE}" pid="9" name="ContentTypeId">
    <vt:lpwstr>0x0101008BE37BD5FE161945BB8C76A4E2ADED3C</vt:lpwstr>
  </property>
  <property fmtid="{D5CDD505-2E9C-101B-9397-08002B2CF9AE}" pid="10" name="_dlc_DocIdItemGuid">
    <vt:lpwstr>ffc78e5d-de46-427e-834d-6b319f7ea1ff</vt:lpwstr>
  </property>
</Properties>
</file>